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2F41EF5D-EB9D-4B88-8376-24A0713809D5}" xr6:coauthVersionLast="37" xr6:coauthVersionMax="37" xr10:uidLastSave="{00000000-0000-0000-0000-000000000000}"/>
  <bookViews>
    <workbookView xWindow="33528" yWindow="60" windowWidth="20112" windowHeight="9780" xr2:uid="{00000000-000D-0000-FFFF-FFFF00000000}"/>
  </bookViews>
  <sheets>
    <sheet name="1" sheetId="83" r:id="rId1"/>
  </sheets>
  <definedNames>
    <definedName name="_xlnm.Print_Area" localSheetId="0">'1'!$A$1:$L$70</definedName>
  </definedNames>
  <calcPr calcId="179021"/>
</workbook>
</file>

<file path=xl/calcChain.xml><?xml version="1.0" encoding="utf-8"?>
<calcChain xmlns="http://schemas.openxmlformats.org/spreadsheetml/2006/main">
  <c r="D45" i="83" l="1"/>
  <c r="D60" i="83" s="1"/>
  <c r="E39" i="83"/>
  <c r="E37" i="83"/>
  <c r="E36" i="83"/>
  <c r="J44" i="83" s="1"/>
  <c r="D20" i="83"/>
  <c r="J20" i="83" s="1"/>
  <c r="J19" i="83"/>
  <c r="K19" i="83" s="1"/>
  <c r="E19" i="83"/>
  <c r="E16" i="83"/>
  <c r="E15" i="83"/>
  <c r="E40" i="83" s="1"/>
  <c r="E14" i="83"/>
  <c r="E11" i="83"/>
  <c r="E9" i="83"/>
  <c r="K20" i="83" l="1"/>
  <c r="K44" i="83"/>
  <c r="G44" i="83"/>
  <c r="F44" i="83"/>
  <c r="H44" i="83" s="1"/>
  <c r="E41" i="83"/>
  <c r="D46" i="83"/>
  <c r="E20" i="83"/>
  <c r="E44" i="83"/>
  <c r="E45" i="83"/>
  <c r="D21" i="83"/>
  <c r="J45" i="83"/>
  <c r="F19" i="83"/>
  <c r="G19" i="83"/>
  <c r="K45" i="83" l="1"/>
  <c r="G45" i="83"/>
  <c r="F45" i="83"/>
  <c r="H45" i="83" s="1"/>
  <c r="H19" i="83"/>
  <c r="F20" i="83" s="1"/>
  <c r="I44" i="83"/>
  <c r="E60" i="83"/>
  <c r="G20" i="83"/>
  <c r="J21" i="83"/>
  <c r="D22" i="83"/>
  <c r="E21" i="83"/>
  <c r="D61" i="83"/>
  <c r="D47" i="83"/>
  <c r="J46" i="83"/>
  <c r="E46" i="83"/>
  <c r="I45" i="83" l="1"/>
  <c r="K21" i="83"/>
  <c r="D48" i="83"/>
  <c r="J47" i="83"/>
  <c r="E47" i="83"/>
  <c r="D62" i="83"/>
  <c r="E61" i="83"/>
  <c r="H20" i="83"/>
  <c r="I19" i="83"/>
  <c r="K46" i="83"/>
  <c r="G46" i="83"/>
  <c r="F46" i="83"/>
  <c r="H46" i="83" s="1"/>
  <c r="J22" i="83"/>
  <c r="E22" i="83"/>
  <c r="D23" i="83"/>
  <c r="I46" i="83" l="1"/>
  <c r="H60" i="83"/>
  <c r="H21" i="83"/>
  <c r="I20" i="83"/>
  <c r="I60" i="83" s="1"/>
  <c r="F21" i="83"/>
  <c r="J23" i="83"/>
  <c r="E23" i="83"/>
  <c r="D24" i="83"/>
  <c r="G21" i="83"/>
  <c r="E62" i="83"/>
  <c r="K47" i="83"/>
  <c r="G47" i="83" s="1"/>
  <c r="F47" i="83"/>
  <c r="H47" i="83" s="1"/>
  <c r="I47" i="83" s="1"/>
  <c r="K22" i="83"/>
  <c r="G22" i="83"/>
  <c r="D63" i="83"/>
  <c r="D49" i="83"/>
  <c r="J48" i="83"/>
  <c r="E48" i="83"/>
  <c r="E63" i="83" l="1"/>
  <c r="H61" i="83"/>
  <c r="I21" i="83"/>
  <c r="I61" i="83" s="1"/>
  <c r="F22" i="83"/>
  <c r="H22" i="83" s="1"/>
  <c r="F23" i="83" s="1"/>
  <c r="K23" i="83"/>
  <c r="K48" i="83"/>
  <c r="G48" i="83" s="1"/>
  <c r="F48" i="83"/>
  <c r="H48" i="83" s="1"/>
  <c r="I48" i="83" s="1"/>
  <c r="D64" i="83"/>
  <c r="D50" i="83"/>
  <c r="J49" i="83"/>
  <c r="E49" i="83"/>
  <c r="J24" i="83"/>
  <c r="E24" i="83"/>
  <c r="D25" i="83"/>
  <c r="K24" i="83" l="1"/>
  <c r="H62" i="83"/>
  <c r="I22" i="83"/>
  <c r="I62" i="83" s="1"/>
  <c r="J25" i="83"/>
  <c r="E25" i="83"/>
  <c r="D26" i="83"/>
  <c r="K49" i="83"/>
  <c r="G49" i="83" s="1"/>
  <c r="F49" i="83"/>
  <c r="H49" i="83" s="1"/>
  <c r="I49" i="83" s="1"/>
  <c r="E64" i="83"/>
  <c r="D65" i="83"/>
  <c r="D51" i="83"/>
  <c r="J50" i="83"/>
  <c r="E50" i="83"/>
  <c r="G23" i="83"/>
  <c r="H23" i="83" s="1"/>
  <c r="H63" i="83" l="1"/>
  <c r="I23" i="83"/>
  <c r="I63" i="83" s="1"/>
  <c r="G24" i="83"/>
  <c r="F24" i="83"/>
  <c r="H24" i="83" s="1"/>
  <c r="K50" i="83"/>
  <c r="G50" i="83" s="1"/>
  <c r="F50" i="83"/>
  <c r="D66" i="83"/>
  <c r="D52" i="83"/>
  <c r="J51" i="83"/>
  <c r="E51" i="83"/>
  <c r="J26" i="83"/>
  <c r="D27" i="83"/>
  <c r="E26" i="83"/>
  <c r="E65" i="83"/>
  <c r="K25" i="83"/>
  <c r="G25" i="83" l="1"/>
  <c r="F25" i="83"/>
  <c r="H25" i="83" s="1"/>
  <c r="H50" i="83"/>
  <c r="I50" i="83" s="1"/>
  <c r="E66" i="83"/>
  <c r="I26" i="83"/>
  <c r="K51" i="83"/>
  <c r="G51" i="83"/>
  <c r="F51" i="83"/>
  <c r="H51" i="83"/>
  <c r="J27" i="83"/>
  <c r="E27" i="83"/>
  <c r="D28" i="83"/>
  <c r="D67" i="83"/>
  <c r="D53" i="83"/>
  <c r="J52" i="83"/>
  <c r="E52" i="83"/>
  <c r="K26" i="83"/>
  <c r="G26" i="83"/>
  <c r="F26" i="83"/>
  <c r="H26" i="83"/>
  <c r="I51" i="83"/>
  <c r="H64" i="83"/>
  <c r="I24" i="83"/>
  <c r="I64" i="83" s="1"/>
  <c r="H65" i="83" l="1"/>
  <c r="I25" i="83"/>
  <c r="I65" i="83" s="1"/>
  <c r="K52" i="83"/>
  <c r="G52" i="83"/>
  <c r="F52" i="83"/>
  <c r="H52" i="83"/>
  <c r="I52" i="83" s="1"/>
  <c r="J53" i="83"/>
  <c r="D54" i="83"/>
  <c r="E53" i="83"/>
  <c r="D68" i="83"/>
  <c r="I66" i="83"/>
  <c r="H66" i="83"/>
  <c r="J28" i="83"/>
  <c r="E28" i="83"/>
  <c r="D29" i="83"/>
  <c r="E67" i="83"/>
  <c r="K27" i="83"/>
  <c r="G27" i="83"/>
  <c r="F27" i="83"/>
  <c r="H27" i="83"/>
  <c r="H67" i="83" s="1"/>
  <c r="K28" i="83" l="1"/>
  <c r="G28" i="83"/>
  <c r="F28" i="83"/>
  <c r="H28" i="83"/>
  <c r="H68" i="83" s="1"/>
  <c r="K53" i="83"/>
  <c r="G53" i="83"/>
  <c r="F53" i="83"/>
  <c r="H53" i="83"/>
  <c r="I53" i="83" s="1"/>
  <c r="I27" i="83"/>
  <c r="I67" i="83" s="1"/>
  <c r="J29" i="83"/>
  <c r="E29" i="83"/>
  <c r="D69" i="83"/>
  <c r="J54" i="83"/>
  <c r="E54" i="83"/>
  <c r="E68" i="83"/>
  <c r="E69" i="83" l="1"/>
  <c r="K29" i="83"/>
  <c r="G29" i="83"/>
  <c r="F29" i="83"/>
  <c r="H29" i="83"/>
  <c r="I29" i="83" s="1"/>
  <c r="K54" i="83"/>
  <c r="G54" i="83"/>
  <c r="F54" i="83"/>
  <c r="H54" i="83"/>
  <c r="I54" i="83" s="1"/>
  <c r="I28" i="83"/>
  <c r="I68" i="83" s="1"/>
  <c r="H69" i="83" l="1"/>
  <c r="I69" i="83"/>
</calcChain>
</file>

<file path=xl/sharedStrings.xml><?xml version="1.0" encoding="utf-8"?>
<sst xmlns="http://schemas.openxmlformats.org/spreadsheetml/2006/main" count="41" uniqueCount="22">
  <si>
    <t>Abschreibungen</t>
  </si>
  <si>
    <t>(1) Anlagegut</t>
  </si>
  <si>
    <t>Anschaffungs-/Herstellungskosten</t>
  </si>
  <si>
    <t>Zugangsdatum</t>
  </si>
  <si>
    <t>Gesamtnutzungsdauer [Jahre]</t>
  </si>
  <si>
    <t>Vorgabe Abgangsdatum</t>
  </si>
  <si>
    <t>Abgangsdatum</t>
  </si>
  <si>
    <t>Vorgabe lineare Abschreibung</t>
  </si>
  <si>
    <t>Abschreibungssatz degressiv</t>
  </si>
  <si>
    <t>Monate im Zugangsjahr</t>
  </si>
  <si>
    <t>Gesamtnutzungsdauer [Monate]</t>
  </si>
  <si>
    <t>Monate im Abgangsjahr</t>
  </si>
  <si>
    <t>Geschäftsjahr</t>
  </si>
  <si>
    <t>Anschaffungs-/ Herstellungskosten</t>
  </si>
  <si>
    <t>Degressive Abschreibung</t>
  </si>
  <si>
    <t>Lineare         Abschreibung</t>
  </si>
  <si>
    <t>Kumulierte Abschreibungen</t>
  </si>
  <si>
    <t>Buchwert</t>
  </si>
  <si>
    <t>Nutzungsdauer</t>
  </si>
  <si>
    <t>Restnutzungsdauer</t>
  </si>
  <si>
    <t>(2) Erweiterung</t>
  </si>
  <si>
    <t>(3) Gesamttabelle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</si>
</sst>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0\ &quot;€&quot;"/>
    <numFmt numFmtId="165" formatCode="0.0\ %"/>
    <numFmt numFmtId="166" formatCode="#\ ##0\ &quot;Jahre&quot;"/>
    <numFmt numFmtId="167" formatCode="#\ ##0\ &quot;Monate&quot;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NumberFormat="1" applyFont="1"/>
    <xf numFmtId="0" fontId="4" fillId="0" borderId="0" xfId="1" applyNumberFormat="1" applyFont="1" applyAlignment="1">
      <alignment horizontal="right"/>
    </xf>
    <xf numFmtId="0" fontId="2" fillId="0" borderId="0" xfId="1" applyNumberFormat="1" applyFont="1"/>
    <xf numFmtId="14" fontId="4" fillId="0" borderId="0" xfId="1" applyNumberFormat="1" applyFont="1" applyAlignment="1">
      <alignment horizontal="right"/>
    </xf>
    <xf numFmtId="14" fontId="3" fillId="0" borderId="0" xfId="1" applyNumberFormat="1" applyFont="1" applyAlignment="1">
      <alignment horizontal="right"/>
    </xf>
    <xf numFmtId="165" fontId="3" fillId="0" borderId="0" xfId="1" applyNumberFormat="1" applyFont="1"/>
    <xf numFmtId="165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1" fillId="0" borderId="0" xfId="1" applyFont="1"/>
    <xf numFmtId="0" fontId="0" fillId="0" borderId="0" xfId="1" applyNumberFormat="1" applyFont="1"/>
    <xf numFmtId="164" fontId="3" fillId="0" borderId="0" xfId="1" applyNumberFormat="1" applyFont="1" applyAlignment="1">
      <alignment horizontal="right"/>
    </xf>
    <xf numFmtId="0" fontId="2" fillId="0" borderId="0" xfId="1" applyFont="1" applyAlignment="1">
      <alignment horizontal="right" wrapText="1"/>
    </xf>
    <xf numFmtId="167" fontId="4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1" fillId="0" borderId="0" xfId="1" applyNumberFormat="1" applyFont="1"/>
    <xf numFmtId="0" fontId="1" fillId="0" borderId="0" xfId="1" applyFont="1" applyAlignment="1">
      <alignment horizontal="right" wrapText="1"/>
    </xf>
    <xf numFmtId="0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167" fontId="4" fillId="0" borderId="0" xfId="1" applyNumberFormat="1" applyFont="1"/>
    <xf numFmtId="0" fontId="1" fillId="0" borderId="0" xfId="1" applyFont="1" applyAlignment="1">
      <alignment horizontal="left"/>
    </xf>
  </cellXfs>
  <cellStyles count="2">
    <cellStyle name="Standard" xfId="0" builtinId="0"/>
    <cellStyle name="Standard 2" xfId="1" xr:uid="{7155D042-BE29-4F7F-A2C4-5EA1895A64D3}"/>
  </cellStyles>
  <dxfs count="15"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CFD2-68D6-4D95-8E28-921361D263E5}">
  <sheetPr>
    <pageSetUpPr fitToPage="1"/>
  </sheetPr>
  <dimension ref="A1:L261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1" customWidth="1"/>
    <col min="2" max="2" width="14.6640625" style="1" bestFit="1" customWidth="1"/>
    <col min="3" max="3" width="18" style="1" bestFit="1" customWidth="1"/>
    <col min="4" max="4" width="28.88671875" style="1" bestFit="1" customWidth="1"/>
    <col min="5" max="5" width="17.6640625" style="2" customWidth="1"/>
    <col min="6" max="11" width="17.6640625" style="1" customWidth="1"/>
    <col min="12" max="12" width="2.6640625" style="1" customWidth="1"/>
    <col min="13" max="16384" width="11.44140625" style="1"/>
  </cols>
  <sheetData>
    <row r="1" spans="1:12" s="3" customFormat="1" x14ac:dyDescent="0.3">
      <c r="E1" s="4"/>
    </row>
    <row r="2" spans="1:12" s="3" customFormat="1" x14ac:dyDescent="0.3">
      <c r="B2" s="5" t="s">
        <v>0</v>
      </c>
      <c r="E2" s="4"/>
    </row>
    <row r="3" spans="1:12" s="3" customFormat="1" x14ac:dyDescent="0.3">
      <c r="C3" s="12"/>
      <c r="E3" s="4"/>
    </row>
    <row r="4" spans="1:12" s="3" customFormat="1" x14ac:dyDescent="0.3">
      <c r="C4" s="5" t="s">
        <v>1</v>
      </c>
      <c r="E4" s="4"/>
    </row>
    <row r="5" spans="1:12" s="3" customFormat="1" x14ac:dyDescent="0.3">
      <c r="C5" s="5"/>
      <c r="E5" s="4"/>
    </row>
    <row r="6" spans="1:12" x14ac:dyDescent="0.3">
      <c r="A6" s="10"/>
      <c r="B6" s="10"/>
      <c r="C6" s="10"/>
      <c r="D6" s="1" t="s">
        <v>2</v>
      </c>
      <c r="E6" s="13">
        <v>48000</v>
      </c>
      <c r="F6" s="10"/>
      <c r="G6" s="10"/>
      <c r="H6" s="10"/>
      <c r="I6" s="10"/>
      <c r="J6" s="10"/>
      <c r="K6" s="10"/>
      <c r="L6" s="10"/>
    </row>
    <row r="7" spans="1:12" x14ac:dyDescent="0.3">
      <c r="A7" s="15"/>
      <c r="B7" s="15"/>
      <c r="C7" s="15"/>
      <c r="D7" s="12" t="s">
        <v>3</v>
      </c>
      <c r="E7" s="7">
        <v>37041</v>
      </c>
      <c r="F7" s="15"/>
      <c r="G7" s="15"/>
      <c r="H7" s="15"/>
      <c r="I7" s="15"/>
      <c r="J7" s="15"/>
      <c r="K7" s="15"/>
      <c r="L7" s="15"/>
    </row>
    <row r="8" spans="1:12" x14ac:dyDescent="0.3">
      <c r="A8" s="15"/>
      <c r="B8" s="15"/>
      <c r="C8" s="15"/>
      <c r="D8" s="12" t="s">
        <v>4</v>
      </c>
      <c r="E8" s="16">
        <v>6</v>
      </c>
      <c r="F8" s="15"/>
      <c r="G8" s="15"/>
      <c r="H8" s="15"/>
      <c r="I8" s="15"/>
      <c r="J8" s="15"/>
      <c r="K8" s="15"/>
      <c r="L8" s="15"/>
    </row>
    <row r="9" spans="1:12" x14ac:dyDescent="0.3">
      <c r="A9" s="15"/>
      <c r="B9" s="15"/>
      <c r="C9" s="15"/>
      <c r="D9" s="12" t="s">
        <v>5</v>
      </c>
      <c r="E9" s="6">
        <f>DATE(YEAR(E7)+E8,MONTH(E7),DAY(E7)+1)</f>
        <v>39233</v>
      </c>
      <c r="F9" s="15"/>
      <c r="G9" s="15"/>
      <c r="H9" s="15"/>
      <c r="I9" s="15"/>
      <c r="J9" s="15"/>
      <c r="K9" s="15"/>
      <c r="L9" s="15"/>
    </row>
    <row r="10" spans="1:12" x14ac:dyDescent="0.3">
      <c r="A10" s="15"/>
      <c r="B10" s="15"/>
      <c r="C10" s="15"/>
      <c r="D10" s="12" t="s">
        <v>6</v>
      </c>
      <c r="E10" s="7">
        <v>38796</v>
      </c>
      <c r="F10" s="15"/>
      <c r="G10" s="15"/>
      <c r="H10" s="15"/>
      <c r="I10" s="15"/>
      <c r="J10" s="15"/>
      <c r="K10" s="15"/>
      <c r="L10" s="15"/>
    </row>
    <row r="11" spans="1:12" x14ac:dyDescent="0.3">
      <c r="A11" s="15"/>
      <c r="B11" s="15"/>
      <c r="C11" s="15"/>
      <c r="D11" s="12" t="s">
        <v>7</v>
      </c>
      <c r="E11" s="9">
        <f>1/E8</f>
        <v>0.16666666666666666</v>
      </c>
      <c r="F11" s="15"/>
      <c r="G11" s="15"/>
      <c r="H11" s="15"/>
      <c r="I11" s="15"/>
      <c r="J11" s="15"/>
      <c r="K11" s="15"/>
      <c r="L11" s="15"/>
    </row>
    <row r="12" spans="1:12" x14ac:dyDescent="0.3">
      <c r="A12" s="9"/>
      <c r="B12" s="9"/>
      <c r="C12" s="9"/>
      <c r="D12" s="1" t="s">
        <v>8</v>
      </c>
      <c r="E12" s="8">
        <v>0.2</v>
      </c>
      <c r="F12" s="9"/>
      <c r="G12" s="9"/>
      <c r="H12" s="9"/>
      <c r="I12" s="9"/>
      <c r="J12" s="9"/>
      <c r="K12" s="9"/>
      <c r="L12" s="9"/>
    </row>
    <row r="13" spans="1:12" x14ac:dyDescent="0.3">
      <c r="A13" s="9"/>
      <c r="B13" s="9"/>
      <c r="C13" s="9"/>
      <c r="E13" s="9"/>
      <c r="F13" s="9"/>
      <c r="G13" s="9"/>
      <c r="H13" s="9"/>
      <c r="I13" s="9"/>
      <c r="J13" s="9"/>
      <c r="K13" s="9"/>
      <c r="L13" s="9"/>
    </row>
    <row r="14" spans="1:12" x14ac:dyDescent="0.3">
      <c r="A14" s="15"/>
      <c r="B14" s="15"/>
      <c r="C14" s="15"/>
      <c r="D14" s="12" t="s">
        <v>9</v>
      </c>
      <c r="E14" s="15">
        <f>13-MONTH(E7)</f>
        <v>8</v>
      </c>
      <c r="F14" s="15"/>
      <c r="G14" s="15"/>
      <c r="H14" s="15"/>
      <c r="I14" s="15"/>
      <c r="J14" s="15"/>
      <c r="K14" s="15"/>
      <c r="L14" s="15"/>
    </row>
    <row r="15" spans="1:12" x14ac:dyDescent="0.3">
      <c r="A15" s="15"/>
      <c r="B15" s="15"/>
      <c r="C15" s="15"/>
      <c r="D15" s="12" t="s">
        <v>10</v>
      </c>
      <c r="E15" s="15">
        <f>E8*12</f>
        <v>72</v>
      </c>
      <c r="F15" s="15"/>
      <c r="G15" s="15"/>
      <c r="H15" s="15"/>
      <c r="I15" s="15"/>
      <c r="J15" s="15"/>
      <c r="K15" s="15"/>
      <c r="L15" s="15"/>
    </row>
    <row r="16" spans="1:12" x14ac:dyDescent="0.3">
      <c r="A16" s="15"/>
      <c r="B16" s="15"/>
      <c r="C16" s="15"/>
      <c r="D16" s="12" t="s">
        <v>11</v>
      </c>
      <c r="E16" s="15">
        <f>MONTH(E10)-1</f>
        <v>2</v>
      </c>
      <c r="F16" s="15"/>
      <c r="G16" s="15"/>
      <c r="H16" s="15"/>
      <c r="I16" s="15"/>
      <c r="J16" s="15"/>
      <c r="K16" s="15"/>
      <c r="L16" s="15"/>
    </row>
    <row r="17" spans="3:11" x14ac:dyDescent="0.3">
      <c r="D17" s="17"/>
      <c r="E17" s="1"/>
    </row>
    <row r="18" spans="3:11" s="3" customFormat="1" ht="28.8" x14ac:dyDescent="0.3">
      <c r="D18" s="11" t="s">
        <v>12</v>
      </c>
      <c r="E18" s="18" t="s">
        <v>13</v>
      </c>
      <c r="F18" s="14" t="s">
        <v>14</v>
      </c>
      <c r="G18" s="14" t="s">
        <v>15</v>
      </c>
      <c r="H18" s="18" t="s">
        <v>16</v>
      </c>
      <c r="I18" s="18" t="s">
        <v>17</v>
      </c>
      <c r="J18" s="19" t="s">
        <v>18</v>
      </c>
      <c r="K18" s="19" t="s">
        <v>19</v>
      </c>
    </row>
    <row r="19" spans="3:11" s="3" customFormat="1" x14ac:dyDescent="0.3">
      <c r="D19" s="20">
        <v>2000</v>
      </c>
      <c r="E19" s="10">
        <f t="shared" ref="E19:E29" si="0">IF(AND(D19&gt;=YEAR(E$7),D19&lt;=YEAR(E$10)),E$6,0)</f>
        <v>0</v>
      </c>
      <c r="F19" s="10">
        <f t="shared" ref="F19:F29" si="1">IF(J19&gt;0,(E19-H18)*E$12*J19/12,0)</f>
        <v>0</v>
      </c>
      <c r="G19" s="10">
        <f>IF(J19&gt;0,(E19-H18)*J19/(J19+K19),0)</f>
        <v>0</v>
      </c>
      <c r="H19" s="10">
        <f>MAX(F19,G19)</f>
        <v>0</v>
      </c>
      <c r="I19" s="10">
        <f>E19-H19</f>
        <v>0</v>
      </c>
      <c r="J19" s="21">
        <f t="shared" ref="J19:J29" si="2">IF(AND(D19&gt;=YEAR(E$7),D19&lt;=YEAR(E$10)),12,0)-IF(YEAR(E$7)=D19,12-E$14,0)-IF(YEAR(E$10)=D19,12-E$16,0)</f>
        <v>0</v>
      </c>
      <c r="K19" s="21">
        <f>IF(J19&gt;0,E$15-SUM(J$19:J19),0)</f>
        <v>0</v>
      </c>
    </row>
    <row r="20" spans="3:11" s="3" customFormat="1" x14ac:dyDescent="0.3">
      <c r="D20" s="22">
        <f>D19+1</f>
        <v>2001</v>
      </c>
      <c r="E20" s="10">
        <f t="shared" si="0"/>
        <v>48000</v>
      </c>
      <c r="F20" s="10">
        <f t="shared" si="1"/>
        <v>6400</v>
      </c>
      <c r="G20" s="10">
        <f>IF(J20&gt;0,(E20-H19)*J20/(J20+K20),0)</f>
        <v>5333.333333333333</v>
      </c>
      <c r="H20" s="10">
        <f>H19+MAX(F20,G20)</f>
        <v>6400</v>
      </c>
      <c r="I20" s="10">
        <f>E20-H20</f>
        <v>41600</v>
      </c>
      <c r="J20" s="21">
        <f t="shared" si="2"/>
        <v>8</v>
      </c>
      <c r="K20" s="21">
        <f>IF(J20&gt;0,E$15-SUM(J$19:J20),0)</f>
        <v>64</v>
      </c>
    </row>
    <row r="21" spans="3:11" s="3" customFormat="1" x14ac:dyDescent="0.3">
      <c r="D21" s="22">
        <f t="shared" ref="D21:D29" si="3">D20+1</f>
        <v>2002</v>
      </c>
      <c r="E21" s="10">
        <f t="shared" si="0"/>
        <v>48000</v>
      </c>
      <c r="F21" s="10">
        <f t="shared" si="1"/>
        <v>8320</v>
      </c>
      <c r="G21" s="10">
        <f t="shared" ref="G21:G29" si="4">IF(J21&gt;0,(E21-H20)*J21/(J21+K21),0)</f>
        <v>7800</v>
      </c>
      <c r="H21" s="10">
        <f t="shared" ref="H21:H22" si="5">H20+MAX(F21,G21)</f>
        <v>14720</v>
      </c>
      <c r="I21" s="10">
        <f t="shared" ref="I21:I29" si="6">E21-H21</f>
        <v>33280</v>
      </c>
      <c r="J21" s="21">
        <f t="shared" si="2"/>
        <v>12</v>
      </c>
      <c r="K21" s="21">
        <f>IF(J21&gt;0,E$15-SUM(J$19:J21),0)</f>
        <v>52</v>
      </c>
    </row>
    <row r="22" spans="3:11" s="3" customFormat="1" x14ac:dyDescent="0.3">
      <c r="D22" s="22">
        <f t="shared" si="3"/>
        <v>2003</v>
      </c>
      <c r="E22" s="10">
        <f t="shared" si="0"/>
        <v>48000</v>
      </c>
      <c r="F22" s="10">
        <f t="shared" si="1"/>
        <v>6656</v>
      </c>
      <c r="G22" s="10">
        <f t="shared" si="4"/>
        <v>7680</v>
      </c>
      <c r="H22" s="10">
        <f t="shared" si="5"/>
        <v>22400</v>
      </c>
      <c r="I22" s="10">
        <f t="shared" si="6"/>
        <v>25600</v>
      </c>
      <c r="J22" s="21">
        <f t="shared" si="2"/>
        <v>12</v>
      </c>
      <c r="K22" s="21">
        <f>IF(J22&gt;0,E$15-SUM(J$19:J22),0)</f>
        <v>40</v>
      </c>
    </row>
    <row r="23" spans="3:11" s="3" customFormat="1" x14ac:dyDescent="0.3">
      <c r="D23" s="22">
        <f t="shared" si="3"/>
        <v>2004</v>
      </c>
      <c r="E23" s="10">
        <f t="shared" si="0"/>
        <v>48000</v>
      </c>
      <c r="F23" s="10">
        <f t="shared" si="1"/>
        <v>5120</v>
      </c>
      <c r="G23" s="10">
        <f t="shared" si="4"/>
        <v>7680</v>
      </c>
      <c r="H23" s="10">
        <f>IF(J23&gt;0,H22+MAX(F23,G23),0)</f>
        <v>30080</v>
      </c>
      <c r="I23" s="10">
        <f t="shared" si="6"/>
        <v>17920</v>
      </c>
      <c r="J23" s="21">
        <f t="shared" si="2"/>
        <v>12</v>
      </c>
      <c r="K23" s="21">
        <f>IF(J23&gt;0,E$15-SUM(J$19:J23),0)</f>
        <v>28</v>
      </c>
    </row>
    <row r="24" spans="3:11" s="3" customFormat="1" x14ac:dyDescent="0.3">
      <c r="D24" s="22">
        <f t="shared" si="3"/>
        <v>2005</v>
      </c>
      <c r="E24" s="10">
        <f t="shared" si="0"/>
        <v>48000</v>
      </c>
      <c r="F24" s="10">
        <f t="shared" si="1"/>
        <v>3584</v>
      </c>
      <c r="G24" s="10">
        <f t="shared" si="4"/>
        <v>7680</v>
      </c>
      <c r="H24" s="10">
        <f t="shared" ref="H24:H29" si="7">IF(J24&gt;0,H23+MAX(F24,G24),0)</f>
        <v>37760</v>
      </c>
      <c r="I24" s="10">
        <f t="shared" si="6"/>
        <v>10240</v>
      </c>
      <c r="J24" s="21">
        <f t="shared" si="2"/>
        <v>12</v>
      </c>
      <c r="K24" s="21">
        <f>IF(J24&gt;0,E$15-SUM(J$19:J24),0)</f>
        <v>16</v>
      </c>
    </row>
    <row r="25" spans="3:11" s="3" customFormat="1" x14ac:dyDescent="0.3">
      <c r="D25" s="22">
        <f t="shared" si="3"/>
        <v>2006</v>
      </c>
      <c r="E25" s="10">
        <f t="shared" si="0"/>
        <v>48000</v>
      </c>
      <c r="F25" s="10">
        <f t="shared" si="1"/>
        <v>341.33333333333331</v>
      </c>
      <c r="G25" s="10">
        <f t="shared" si="4"/>
        <v>1280</v>
      </c>
      <c r="H25" s="10">
        <f t="shared" si="7"/>
        <v>39040</v>
      </c>
      <c r="I25" s="10">
        <f t="shared" si="6"/>
        <v>8960</v>
      </c>
      <c r="J25" s="21">
        <f t="shared" si="2"/>
        <v>2</v>
      </c>
      <c r="K25" s="21">
        <f>IF(J25&gt;0,E$15-SUM(J$19:J25),0)</f>
        <v>14</v>
      </c>
    </row>
    <row r="26" spans="3:11" s="3" customFormat="1" x14ac:dyDescent="0.3">
      <c r="D26" s="22">
        <f t="shared" si="3"/>
        <v>2007</v>
      </c>
      <c r="E26" s="10">
        <f t="shared" si="0"/>
        <v>0</v>
      </c>
      <c r="F26" s="10">
        <f t="shared" si="1"/>
        <v>0</v>
      </c>
      <c r="G26" s="10">
        <f t="shared" si="4"/>
        <v>0</v>
      </c>
      <c r="H26" s="10">
        <f t="shared" si="7"/>
        <v>0</v>
      </c>
      <c r="I26" s="10">
        <f t="shared" si="6"/>
        <v>0</v>
      </c>
      <c r="J26" s="21">
        <f t="shared" si="2"/>
        <v>0</v>
      </c>
      <c r="K26" s="21">
        <f>IF(J26&gt;0,E$15-SUM(J$19:J26),0)</f>
        <v>0</v>
      </c>
    </row>
    <row r="27" spans="3:11" s="3" customFormat="1" x14ac:dyDescent="0.3">
      <c r="D27" s="22">
        <f t="shared" si="3"/>
        <v>2008</v>
      </c>
      <c r="E27" s="10">
        <f t="shared" si="0"/>
        <v>0</v>
      </c>
      <c r="F27" s="10">
        <f t="shared" si="1"/>
        <v>0</v>
      </c>
      <c r="G27" s="10">
        <f t="shared" si="4"/>
        <v>0</v>
      </c>
      <c r="H27" s="10">
        <f t="shared" si="7"/>
        <v>0</v>
      </c>
      <c r="I27" s="10">
        <f t="shared" si="6"/>
        <v>0</v>
      </c>
      <c r="J27" s="21">
        <f t="shared" si="2"/>
        <v>0</v>
      </c>
      <c r="K27" s="21">
        <f>IF(J27&gt;0,E$15-SUM(J$19:J27),0)</f>
        <v>0</v>
      </c>
    </row>
    <row r="28" spans="3:11" s="3" customFormat="1" x14ac:dyDescent="0.3">
      <c r="D28" s="22">
        <f t="shared" si="3"/>
        <v>2009</v>
      </c>
      <c r="E28" s="10">
        <f t="shared" si="0"/>
        <v>0</v>
      </c>
      <c r="F28" s="10">
        <f t="shared" si="1"/>
        <v>0</v>
      </c>
      <c r="G28" s="10">
        <f t="shared" si="4"/>
        <v>0</v>
      </c>
      <c r="H28" s="10">
        <f t="shared" si="7"/>
        <v>0</v>
      </c>
      <c r="I28" s="10">
        <f t="shared" si="6"/>
        <v>0</v>
      </c>
      <c r="J28" s="21">
        <f t="shared" si="2"/>
        <v>0</v>
      </c>
      <c r="K28" s="21">
        <f>IF(J28&gt;0,E$15-SUM(J$19:J28),0)</f>
        <v>0</v>
      </c>
    </row>
    <row r="29" spans="3:11" s="3" customFormat="1" x14ac:dyDescent="0.3">
      <c r="D29" s="22">
        <f t="shared" si="3"/>
        <v>2010</v>
      </c>
      <c r="E29" s="10">
        <f t="shared" si="0"/>
        <v>0</v>
      </c>
      <c r="F29" s="10">
        <f t="shared" si="1"/>
        <v>0</v>
      </c>
      <c r="G29" s="10">
        <f t="shared" si="4"/>
        <v>0</v>
      </c>
      <c r="H29" s="10">
        <f t="shared" si="7"/>
        <v>0</v>
      </c>
      <c r="I29" s="10">
        <f t="shared" si="6"/>
        <v>0</v>
      </c>
      <c r="J29" s="21">
        <f t="shared" si="2"/>
        <v>0</v>
      </c>
      <c r="K29" s="21">
        <f>IF(J29&gt;0,E$15-SUM(J$19:J29),0)</f>
        <v>0</v>
      </c>
    </row>
    <row r="30" spans="3:11" s="3" customFormat="1" x14ac:dyDescent="0.3">
      <c r="E30" s="4"/>
    </row>
    <row r="31" spans="3:11" s="3" customFormat="1" x14ac:dyDescent="0.3">
      <c r="E31" s="4"/>
    </row>
    <row r="32" spans="3:11" s="3" customFormat="1" x14ac:dyDescent="0.3">
      <c r="C32" s="5" t="s">
        <v>20</v>
      </c>
      <c r="E32" s="4"/>
    </row>
    <row r="33" spans="3:11" s="3" customFormat="1" x14ac:dyDescent="0.3">
      <c r="C33" s="5"/>
      <c r="E33" s="4"/>
    </row>
    <row r="34" spans="3:11" s="3" customFormat="1" x14ac:dyDescent="0.3">
      <c r="C34" s="10"/>
      <c r="D34" s="1" t="s">
        <v>2</v>
      </c>
      <c r="E34" s="13">
        <v>1760</v>
      </c>
      <c r="F34" s="10"/>
      <c r="G34" s="10"/>
      <c r="H34" s="10"/>
      <c r="I34" s="10"/>
      <c r="J34" s="10"/>
      <c r="K34" s="10"/>
    </row>
    <row r="35" spans="3:11" s="3" customFormat="1" x14ac:dyDescent="0.3">
      <c r="C35" s="15"/>
      <c r="D35" s="12" t="s">
        <v>3</v>
      </c>
      <c r="E35" s="7">
        <v>37865</v>
      </c>
      <c r="F35" s="15"/>
      <c r="G35" s="15"/>
      <c r="H35" s="15"/>
      <c r="I35" s="15"/>
      <c r="J35" s="15"/>
      <c r="K35" s="15"/>
    </row>
    <row r="36" spans="3:11" s="3" customFormat="1" x14ac:dyDescent="0.3">
      <c r="C36" s="15"/>
      <c r="D36" s="12" t="s">
        <v>6</v>
      </c>
      <c r="E36" s="6">
        <f>E10</f>
        <v>38796</v>
      </c>
      <c r="F36" s="15"/>
      <c r="G36" s="15"/>
      <c r="H36" s="15"/>
      <c r="I36" s="15"/>
      <c r="J36" s="15"/>
      <c r="K36" s="15"/>
    </row>
    <row r="37" spans="3:11" s="3" customFormat="1" x14ac:dyDescent="0.3">
      <c r="C37" s="9"/>
      <c r="D37" s="1" t="s">
        <v>8</v>
      </c>
      <c r="E37" s="9">
        <f>E12</f>
        <v>0.2</v>
      </c>
      <c r="F37" s="9"/>
      <c r="G37" s="9"/>
      <c r="H37" s="9"/>
      <c r="I37" s="9"/>
      <c r="J37" s="9"/>
      <c r="K37" s="9"/>
    </row>
    <row r="38" spans="3:11" s="3" customFormat="1" x14ac:dyDescent="0.3">
      <c r="C38" s="9"/>
      <c r="D38" s="1"/>
      <c r="E38" s="9"/>
      <c r="F38" s="9"/>
      <c r="G38" s="9"/>
      <c r="H38" s="9"/>
      <c r="I38" s="9"/>
      <c r="J38" s="9"/>
      <c r="K38" s="9"/>
    </row>
    <row r="39" spans="3:11" s="3" customFormat="1" x14ac:dyDescent="0.3">
      <c r="C39" s="15"/>
      <c r="D39" s="12" t="s">
        <v>9</v>
      </c>
      <c r="E39" s="15">
        <f>13-MONTH(E35)</f>
        <v>4</v>
      </c>
      <c r="F39" s="15"/>
      <c r="G39" s="15"/>
      <c r="H39" s="15"/>
      <c r="I39" s="15"/>
      <c r="J39" s="15"/>
      <c r="K39" s="15"/>
    </row>
    <row r="40" spans="3:11" s="3" customFormat="1" x14ac:dyDescent="0.3">
      <c r="C40" s="15"/>
      <c r="D40" s="12" t="s">
        <v>10</v>
      </c>
      <c r="E40" s="15">
        <f>E15-(MONTH(E35)-MONTH(E7))-((YEAR(E35)-YEAR(E7))*12)</f>
        <v>44</v>
      </c>
      <c r="F40" s="15"/>
      <c r="G40" s="15"/>
      <c r="H40" s="15"/>
      <c r="I40" s="15"/>
      <c r="J40" s="15"/>
      <c r="K40" s="15"/>
    </row>
    <row r="41" spans="3:11" s="3" customFormat="1" x14ac:dyDescent="0.3">
      <c r="C41" s="15"/>
      <c r="D41" s="12" t="s">
        <v>11</v>
      </c>
      <c r="E41" s="15">
        <f>MONTH(E36)-1</f>
        <v>2</v>
      </c>
      <c r="F41" s="15"/>
      <c r="G41" s="15"/>
      <c r="H41" s="15"/>
      <c r="I41" s="15"/>
      <c r="J41" s="15"/>
      <c r="K41" s="15"/>
    </row>
    <row r="42" spans="3:11" s="3" customFormat="1" x14ac:dyDescent="0.3">
      <c r="C42" s="1"/>
      <c r="D42" s="17"/>
      <c r="E42" s="1"/>
      <c r="F42" s="1"/>
      <c r="G42" s="1"/>
      <c r="H42" s="1"/>
      <c r="I42" s="1"/>
      <c r="J42" s="1"/>
      <c r="K42" s="1"/>
    </row>
    <row r="43" spans="3:11" s="3" customFormat="1" ht="28.8" x14ac:dyDescent="0.3">
      <c r="D43" s="11" t="s">
        <v>12</v>
      </c>
      <c r="E43" s="18" t="s">
        <v>13</v>
      </c>
      <c r="F43" s="14" t="s">
        <v>14</v>
      </c>
      <c r="G43" s="14" t="s">
        <v>15</v>
      </c>
      <c r="H43" s="18" t="s">
        <v>16</v>
      </c>
      <c r="I43" s="18" t="s">
        <v>17</v>
      </c>
      <c r="J43" s="19" t="s">
        <v>18</v>
      </c>
      <c r="K43" s="19" t="s">
        <v>19</v>
      </c>
    </row>
    <row r="44" spans="3:11" s="3" customFormat="1" x14ac:dyDescent="0.3">
      <c r="D44" s="20">
        <v>2000</v>
      </c>
      <c r="E44" s="10">
        <f>IF(AND(D44&gt;=YEAR(E$35),D44&lt;=YEAR(E$36)),E$34,0)</f>
        <v>0</v>
      </c>
      <c r="F44" s="10">
        <f>IF(J44&gt;0,(E44-H43)*E$37*J44/12,0)</f>
        <v>0</v>
      </c>
      <c r="G44" s="10">
        <f>IF(J44&gt;0,(E44-H43)*J44/(J44+K44),0)</f>
        <v>0</v>
      </c>
      <c r="H44" s="10">
        <f>MAX(F44,G44)</f>
        <v>0</v>
      </c>
      <c r="I44" s="10">
        <f>E44-H44</f>
        <v>0</v>
      </c>
      <c r="J44" s="21">
        <f t="shared" ref="J44:J54" si="8">IF(AND(D44&gt;=YEAR(E$35),D44&lt;=YEAR(E$36)),12,0)-IF(YEAR(E$35)=D44,12-E$39,0)-IF(YEAR(E$36)=D44,12-E$41,0)</f>
        <v>0</v>
      </c>
      <c r="K44" s="21">
        <f>IF(J44&gt;0,E$40-SUM(J$44:J44),0)</f>
        <v>0</v>
      </c>
    </row>
    <row r="45" spans="3:11" s="3" customFormat="1" x14ac:dyDescent="0.3">
      <c r="D45" s="22">
        <f>D44+1</f>
        <v>2001</v>
      </c>
      <c r="E45" s="10">
        <f>IF(AND(D45&gt;=YEAR(E$35),D45&lt;=YEAR(E$36)),E$34,0)</f>
        <v>0</v>
      </c>
      <c r="F45" s="10">
        <f>IF(J45&gt;0,(E45-H44)*E$37*J45/12,0)</f>
        <v>0</v>
      </c>
      <c r="G45" s="10">
        <f>IF(J45&gt;0,(E45-H44)*J45/(J45+K45),0)</f>
        <v>0</v>
      </c>
      <c r="H45" s="10">
        <f>H44+MAX(F45,G45)</f>
        <v>0</v>
      </c>
      <c r="I45" s="10">
        <f>E45-H45</f>
        <v>0</v>
      </c>
      <c r="J45" s="21">
        <f t="shared" si="8"/>
        <v>0</v>
      </c>
      <c r="K45" s="21">
        <f>IF(J45&gt;0,E$40-SUM(J$44:J45),0)</f>
        <v>0</v>
      </c>
    </row>
    <row r="46" spans="3:11" s="3" customFormat="1" x14ac:dyDescent="0.3">
      <c r="D46" s="22">
        <f t="shared" ref="D46:D54" si="9">D45+1</f>
        <v>2002</v>
      </c>
      <c r="E46" s="10">
        <f t="shared" ref="E46:E54" si="10">IF(AND(D46&gt;=YEAR(E$35),D46&lt;=YEAR(E$36)),E$34,0)</f>
        <v>0</v>
      </c>
      <c r="F46" s="10">
        <f t="shared" ref="F46:F54" si="11">IF(J46&gt;0,(E46-H45)*E$37*J46/12,0)</f>
        <v>0</v>
      </c>
      <c r="G46" s="10">
        <f t="shared" ref="G46:G54" si="12">IF(J46&gt;0,(E46-H45)*J46/(J46+K46),0)</f>
        <v>0</v>
      </c>
      <c r="H46" s="10">
        <f t="shared" ref="H46:H47" si="13">H45+MAX(F46,G46)</f>
        <v>0</v>
      </c>
      <c r="I46" s="10">
        <f t="shared" ref="I46:I54" si="14">E46-H46</f>
        <v>0</v>
      </c>
      <c r="J46" s="21">
        <f t="shared" si="8"/>
        <v>0</v>
      </c>
      <c r="K46" s="21">
        <f>IF(J46&gt;0,E$40-SUM(J$44:J46),0)</f>
        <v>0</v>
      </c>
    </row>
    <row r="47" spans="3:11" s="3" customFormat="1" x14ac:dyDescent="0.3">
      <c r="D47" s="22">
        <f t="shared" si="9"/>
        <v>2003</v>
      </c>
      <c r="E47" s="10">
        <f t="shared" si="10"/>
        <v>1760</v>
      </c>
      <c r="F47" s="10">
        <f t="shared" si="11"/>
        <v>117.33333333333333</v>
      </c>
      <c r="G47" s="10">
        <f t="shared" si="12"/>
        <v>160</v>
      </c>
      <c r="H47" s="10">
        <f t="shared" si="13"/>
        <v>160</v>
      </c>
      <c r="I47" s="10">
        <f t="shared" si="14"/>
        <v>1600</v>
      </c>
      <c r="J47" s="21">
        <f t="shared" si="8"/>
        <v>4</v>
      </c>
      <c r="K47" s="21">
        <f>IF(J47&gt;0,E$40-SUM(J$44:J47),0)</f>
        <v>40</v>
      </c>
    </row>
    <row r="48" spans="3:11" s="3" customFormat="1" x14ac:dyDescent="0.3">
      <c r="D48" s="22">
        <f t="shared" si="9"/>
        <v>2004</v>
      </c>
      <c r="E48" s="10">
        <f t="shared" si="10"/>
        <v>1760</v>
      </c>
      <c r="F48" s="10">
        <f t="shared" si="11"/>
        <v>320</v>
      </c>
      <c r="G48" s="10">
        <f t="shared" si="12"/>
        <v>480</v>
      </c>
      <c r="H48" s="10">
        <f>IF(J48&gt;0,H47+MAX(F48,G48),0)</f>
        <v>640</v>
      </c>
      <c r="I48" s="10">
        <f t="shared" si="14"/>
        <v>1120</v>
      </c>
      <c r="J48" s="21">
        <f t="shared" si="8"/>
        <v>12</v>
      </c>
      <c r="K48" s="21">
        <f>IF(J48&gt;0,E$40-SUM(J$44:J48),0)</f>
        <v>28</v>
      </c>
    </row>
    <row r="49" spans="3:11" s="3" customFormat="1" x14ac:dyDescent="0.3">
      <c r="D49" s="22">
        <f t="shared" si="9"/>
        <v>2005</v>
      </c>
      <c r="E49" s="10">
        <f t="shared" si="10"/>
        <v>1760</v>
      </c>
      <c r="F49" s="10">
        <f t="shared" si="11"/>
        <v>224</v>
      </c>
      <c r="G49" s="10">
        <f t="shared" si="12"/>
        <v>480</v>
      </c>
      <c r="H49" s="10">
        <f t="shared" ref="H49:H54" si="15">IF(J49&gt;0,H48+MAX(F49,G49),0)</f>
        <v>1120</v>
      </c>
      <c r="I49" s="10">
        <f t="shared" si="14"/>
        <v>640</v>
      </c>
      <c r="J49" s="21">
        <f t="shared" si="8"/>
        <v>12</v>
      </c>
      <c r="K49" s="21">
        <f>IF(J49&gt;0,E$40-SUM(J$44:J49),0)</f>
        <v>16</v>
      </c>
    </row>
    <row r="50" spans="3:11" s="3" customFormat="1" x14ac:dyDescent="0.3">
      <c r="D50" s="22">
        <f t="shared" si="9"/>
        <v>2006</v>
      </c>
      <c r="E50" s="10">
        <f t="shared" si="10"/>
        <v>1760</v>
      </c>
      <c r="F50" s="10">
        <f t="shared" si="11"/>
        <v>21.333333333333332</v>
      </c>
      <c r="G50" s="10">
        <f t="shared" si="12"/>
        <v>80</v>
      </c>
      <c r="H50" s="10">
        <f t="shared" si="15"/>
        <v>1200</v>
      </c>
      <c r="I50" s="10">
        <f t="shared" si="14"/>
        <v>560</v>
      </c>
      <c r="J50" s="21">
        <f t="shared" si="8"/>
        <v>2</v>
      </c>
      <c r="K50" s="21">
        <f>IF(J50&gt;0,E$40-SUM(J$44:J50),0)</f>
        <v>14</v>
      </c>
    </row>
    <row r="51" spans="3:11" s="3" customFormat="1" x14ac:dyDescent="0.3">
      <c r="D51" s="22">
        <f t="shared" si="9"/>
        <v>2007</v>
      </c>
      <c r="E51" s="10">
        <f t="shared" si="10"/>
        <v>0</v>
      </c>
      <c r="F51" s="10">
        <f t="shared" si="11"/>
        <v>0</v>
      </c>
      <c r="G51" s="10">
        <f t="shared" si="12"/>
        <v>0</v>
      </c>
      <c r="H51" s="10">
        <f t="shared" si="15"/>
        <v>0</v>
      </c>
      <c r="I51" s="10">
        <f t="shared" si="14"/>
        <v>0</v>
      </c>
      <c r="J51" s="21">
        <f t="shared" si="8"/>
        <v>0</v>
      </c>
      <c r="K51" s="21">
        <f>IF(J51&gt;0,E$40-SUM(J$44:J51),0)</f>
        <v>0</v>
      </c>
    </row>
    <row r="52" spans="3:11" s="3" customFormat="1" x14ac:dyDescent="0.3">
      <c r="D52" s="22">
        <f t="shared" si="9"/>
        <v>2008</v>
      </c>
      <c r="E52" s="10">
        <f t="shared" si="10"/>
        <v>0</v>
      </c>
      <c r="F52" s="10">
        <f t="shared" si="11"/>
        <v>0</v>
      </c>
      <c r="G52" s="10">
        <f t="shared" si="12"/>
        <v>0</v>
      </c>
      <c r="H52" s="10">
        <f t="shared" si="15"/>
        <v>0</v>
      </c>
      <c r="I52" s="10">
        <f t="shared" si="14"/>
        <v>0</v>
      </c>
      <c r="J52" s="21">
        <f t="shared" si="8"/>
        <v>0</v>
      </c>
      <c r="K52" s="21">
        <f>IF(J52&gt;0,E$40-SUM(J$44:J52),0)</f>
        <v>0</v>
      </c>
    </row>
    <row r="53" spans="3:11" s="3" customFormat="1" x14ac:dyDescent="0.3">
      <c r="D53" s="22">
        <f t="shared" si="9"/>
        <v>2009</v>
      </c>
      <c r="E53" s="10">
        <f t="shared" si="10"/>
        <v>0</v>
      </c>
      <c r="F53" s="10">
        <f t="shared" si="11"/>
        <v>0</v>
      </c>
      <c r="G53" s="10">
        <f t="shared" si="12"/>
        <v>0</v>
      </c>
      <c r="H53" s="10">
        <f t="shared" si="15"/>
        <v>0</v>
      </c>
      <c r="I53" s="10">
        <f t="shared" si="14"/>
        <v>0</v>
      </c>
      <c r="J53" s="21">
        <f t="shared" si="8"/>
        <v>0</v>
      </c>
      <c r="K53" s="21">
        <f>IF(J53&gt;0,E$40-SUM(J$44:J53),0)</f>
        <v>0</v>
      </c>
    </row>
    <row r="54" spans="3:11" s="3" customFormat="1" x14ac:dyDescent="0.3">
      <c r="D54" s="22">
        <f t="shared" si="9"/>
        <v>2010</v>
      </c>
      <c r="E54" s="10">
        <f t="shared" si="10"/>
        <v>0</v>
      </c>
      <c r="F54" s="10">
        <f t="shared" si="11"/>
        <v>0</v>
      </c>
      <c r="G54" s="10">
        <f t="shared" si="12"/>
        <v>0</v>
      </c>
      <c r="H54" s="10">
        <f t="shared" si="15"/>
        <v>0</v>
      </c>
      <c r="I54" s="10">
        <f t="shared" si="14"/>
        <v>0</v>
      </c>
      <c r="J54" s="21">
        <f t="shared" si="8"/>
        <v>0</v>
      </c>
      <c r="K54" s="21">
        <f>IF(J54&gt;0,E$40-SUM(J$44:J54),0)</f>
        <v>0</v>
      </c>
    </row>
    <row r="55" spans="3:11" s="3" customFormat="1" x14ac:dyDescent="0.3">
      <c r="E55" s="4"/>
    </row>
    <row r="56" spans="3:11" s="3" customFormat="1" x14ac:dyDescent="0.3">
      <c r="E56" s="4"/>
    </row>
    <row r="57" spans="3:11" s="3" customFormat="1" x14ac:dyDescent="0.3">
      <c r="C57" s="5" t="s">
        <v>21</v>
      </c>
      <c r="E57" s="4"/>
    </row>
    <row r="58" spans="3:11" s="3" customFormat="1" x14ac:dyDescent="0.3">
      <c r="E58" s="4"/>
    </row>
    <row r="59" spans="3:11" s="3" customFormat="1" ht="28.8" x14ac:dyDescent="0.3">
      <c r="D59" s="11" t="s">
        <v>12</v>
      </c>
      <c r="E59" s="18" t="s">
        <v>13</v>
      </c>
      <c r="F59" s="14"/>
      <c r="G59" s="14"/>
      <c r="H59" s="18" t="s">
        <v>16</v>
      </c>
      <c r="I59" s="18" t="s">
        <v>17</v>
      </c>
      <c r="J59" s="19"/>
      <c r="K59" s="19"/>
    </row>
    <row r="60" spans="3:11" s="3" customFormat="1" x14ac:dyDescent="0.3">
      <c r="D60" s="22">
        <f>D45</f>
        <v>2001</v>
      </c>
      <c r="E60" s="10">
        <f t="shared" ref="E60:E69" si="16">E20+E45</f>
        <v>48000</v>
      </c>
      <c r="F60" s="10"/>
      <c r="G60" s="10"/>
      <c r="H60" s="10">
        <f t="shared" ref="H60:I69" si="17">H20+H45</f>
        <v>6400</v>
      </c>
      <c r="I60" s="10">
        <f t="shared" si="17"/>
        <v>41600</v>
      </c>
      <c r="J60" s="21"/>
      <c r="K60" s="21"/>
    </row>
    <row r="61" spans="3:11" s="3" customFormat="1" x14ac:dyDescent="0.3">
      <c r="D61" s="22">
        <f t="shared" ref="D61:D69" si="18">D46</f>
        <v>2002</v>
      </c>
      <c r="E61" s="10">
        <f t="shared" si="16"/>
        <v>48000</v>
      </c>
      <c r="F61" s="10"/>
      <c r="G61" s="10"/>
      <c r="H61" s="10">
        <f t="shared" si="17"/>
        <v>14720</v>
      </c>
      <c r="I61" s="10">
        <f t="shared" si="17"/>
        <v>33280</v>
      </c>
      <c r="J61" s="21"/>
      <c r="K61" s="21"/>
    </row>
    <row r="62" spans="3:11" s="3" customFormat="1" x14ac:dyDescent="0.3">
      <c r="D62" s="22">
        <f t="shared" si="18"/>
        <v>2003</v>
      </c>
      <c r="E62" s="10">
        <f t="shared" si="16"/>
        <v>49760</v>
      </c>
      <c r="F62" s="10"/>
      <c r="G62" s="10"/>
      <c r="H62" s="10">
        <f t="shared" si="17"/>
        <v>22560</v>
      </c>
      <c r="I62" s="10">
        <f t="shared" si="17"/>
        <v>27200</v>
      </c>
      <c r="J62" s="21"/>
      <c r="K62" s="21"/>
    </row>
    <row r="63" spans="3:11" s="3" customFormat="1" x14ac:dyDescent="0.3">
      <c r="D63" s="22">
        <f t="shared" si="18"/>
        <v>2004</v>
      </c>
      <c r="E63" s="10">
        <f t="shared" si="16"/>
        <v>49760</v>
      </c>
      <c r="F63" s="10"/>
      <c r="G63" s="10"/>
      <c r="H63" s="10">
        <f t="shared" si="17"/>
        <v>30720</v>
      </c>
      <c r="I63" s="10">
        <f t="shared" si="17"/>
        <v>19040</v>
      </c>
      <c r="J63" s="21"/>
      <c r="K63" s="21"/>
    </row>
    <row r="64" spans="3:11" s="3" customFormat="1" x14ac:dyDescent="0.3">
      <c r="D64" s="22">
        <f t="shared" si="18"/>
        <v>2005</v>
      </c>
      <c r="E64" s="10">
        <f t="shared" si="16"/>
        <v>49760</v>
      </c>
      <c r="F64" s="10"/>
      <c r="G64" s="10"/>
      <c r="H64" s="10">
        <f t="shared" si="17"/>
        <v>38880</v>
      </c>
      <c r="I64" s="10">
        <f t="shared" si="17"/>
        <v>10880</v>
      </c>
      <c r="J64" s="21"/>
      <c r="K64" s="21"/>
    </row>
    <row r="65" spans="4:11" s="3" customFormat="1" x14ac:dyDescent="0.3">
      <c r="D65" s="22">
        <f t="shared" si="18"/>
        <v>2006</v>
      </c>
      <c r="E65" s="10">
        <f t="shared" si="16"/>
        <v>49760</v>
      </c>
      <c r="F65" s="10"/>
      <c r="G65" s="10"/>
      <c r="H65" s="10">
        <f t="shared" si="17"/>
        <v>40240</v>
      </c>
      <c r="I65" s="10">
        <f t="shared" si="17"/>
        <v>9520</v>
      </c>
      <c r="J65" s="21"/>
      <c r="K65" s="21"/>
    </row>
    <row r="66" spans="4:11" s="3" customFormat="1" x14ac:dyDescent="0.3">
      <c r="D66" s="22">
        <f t="shared" si="18"/>
        <v>2007</v>
      </c>
      <c r="E66" s="10">
        <f t="shared" si="16"/>
        <v>0</v>
      </c>
      <c r="F66" s="10"/>
      <c r="G66" s="10"/>
      <c r="H66" s="10">
        <f t="shared" si="17"/>
        <v>0</v>
      </c>
      <c r="I66" s="10">
        <f t="shared" si="17"/>
        <v>0</v>
      </c>
      <c r="J66" s="21"/>
      <c r="K66" s="21"/>
    </row>
    <row r="67" spans="4:11" s="3" customFormat="1" x14ac:dyDescent="0.3">
      <c r="D67" s="22">
        <f t="shared" si="18"/>
        <v>2008</v>
      </c>
      <c r="E67" s="10">
        <f t="shared" si="16"/>
        <v>0</v>
      </c>
      <c r="F67" s="10"/>
      <c r="G67" s="10"/>
      <c r="H67" s="10">
        <f t="shared" si="17"/>
        <v>0</v>
      </c>
      <c r="I67" s="10">
        <f t="shared" si="17"/>
        <v>0</v>
      </c>
      <c r="J67" s="21"/>
      <c r="K67" s="21"/>
    </row>
    <row r="68" spans="4:11" s="3" customFormat="1" x14ac:dyDescent="0.3">
      <c r="D68" s="22">
        <f t="shared" si="18"/>
        <v>2009</v>
      </c>
      <c r="E68" s="10">
        <f t="shared" si="16"/>
        <v>0</v>
      </c>
      <c r="F68" s="10"/>
      <c r="G68" s="10"/>
      <c r="H68" s="10">
        <f t="shared" si="17"/>
        <v>0</v>
      </c>
      <c r="I68" s="10">
        <f t="shared" si="17"/>
        <v>0</v>
      </c>
      <c r="J68" s="21"/>
      <c r="K68" s="21"/>
    </row>
    <row r="69" spans="4:11" s="3" customFormat="1" x14ac:dyDescent="0.3">
      <c r="D69" s="22">
        <f t="shared" si="18"/>
        <v>2010</v>
      </c>
      <c r="E69" s="10">
        <f t="shared" si="16"/>
        <v>0</v>
      </c>
      <c r="F69" s="10"/>
      <c r="G69" s="10"/>
      <c r="H69" s="10">
        <f t="shared" si="17"/>
        <v>0</v>
      </c>
      <c r="I69" s="10">
        <f t="shared" si="17"/>
        <v>0</v>
      </c>
      <c r="J69" s="21"/>
      <c r="K69" s="21"/>
    </row>
    <row r="70" spans="4:11" s="3" customFormat="1" x14ac:dyDescent="0.3">
      <c r="E70" s="4"/>
    </row>
    <row r="71" spans="4:11" s="3" customFormat="1" x14ac:dyDescent="0.3">
      <c r="E71" s="4"/>
    </row>
    <row r="72" spans="4:11" s="3" customFormat="1" x14ac:dyDescent="0.3">
      <c r="E72" s="4"/>
    </row>
    <row r="73" spans="4:11" s="3" customFormat="1" x14ac:dyDescent="0.3">
      <c r="E73" s="4"/>
    </row>
    <row r="74" spans="4:11" s="3" customFormat="1" x14ac:dyDescent="0.3">
      <c r="E74" s="4"/>
    </row>
    <row r="75" spans="4:11" s="3" customFormat="1" x14ac:dyDescent="0.3">
      <c r="E75" s="4"/>
    </row>
    <row r="76" spans="4:11" s="3" customFormat="1" x14ac:dyDescent="0.3">
      <c r="E76" s="4"/>
    </row>
    <row r="77" spans="4:11" s="3" customFormat="1" x14ac:dyDescent="0.3">
      <c r="E77" s="4"/>
    </row>
    <row r="78" spans="4:11" s="3" customFormat="1" x14ac:dyDescent="0.3">
      <c r="E78" s="4"/>
    </row>
    <row r="79" spans="4:11" s="3" customFormat="1" x14ac:dyDescent="0.3">
      <c r="E79" s="4"/>
    </row>
    <row r="80" spans="4:11" s="3" customFormat="1" x14ac:dyDescent="0.3">
      <c r="E80" s="4"/>
    </row>
    <row r="81" spans="5:5" s="3" customFormat="1" x14ac:dyDescent="0.3">
      <c r="E81" s="4"/>
    </row>
    <row r="82" spans="5:5" s="3" customFormat="1" x14ac:dyDescent="0.3">
      <c r="E82" s="4"/>
    </row>
    <row r="83" spans="5:5" s="3" customFormat="1" x14ac:dyDescent="0.3">
      <c r="E83" s="4"/>
    </row>
    <row r="84" spans="5:5" s="3" customFormat="1" x14ac:dyDescent="0.3">
      <c r="E84" s="4"/>
    </row>
    <row r="85" spans="5:5" s="3" customFormat="1" x14ac:dyDescent="0.3">
      <c r="E85" s="4"/>
    </row>
    <row r="86" spans="5:5" s="3" customFormat="1" x14ac:dyDescent="0.3">
      <c r="E86" s="4"/>
    </row>
    <row r="87" spans="5:5" s="3" customFormat="1" x14ac:dyDescent="0.3">
      <c r="E87" s="4"/>
    </row>
    <row r="88" spans="5:5" s="3" customFormat="1" x14ac:dyDescent="0.3">
      <c r="E88" s="4"/>
    </row>
    <row r="89" spans="5:5" s="3" customFormat="1" x14ac:dyDescent="0.3">
      <c r="E89" s="4"/>
    </row>
    <row r="90" spans="5:5" s="3" customFormat="1" x14ac:dyDescent="0.3">
      <c r="E90" s="4"/>
    </row>
    <row r="91" spans="5:5" s="3" customFormat="1" x14ac:dyDescent="0.3">
      <c r="E91" s="4"/>
    </row>
    <row r="92" spans="5:5" s="3" customFormat="1" x14ac:dyDescent="0.3">
      <c r="E92" s="4"/>
    </row>
    <row r="93" spans="5:5" s="3" customFormat="1" x14ac:dyDescent="0.3">
      <c r="E93" s="4"/>
    </row>
    <row r="94" spans="5:5" s="3" customFormat="1" x14ac:dyDescent="0.3">
      <c r="E94" s="4"/>
    </row>
    <row r="95" spans="5:5" s="3" customFormat="1" x14ac:dyDescent="0.3">
      <c r="E95" s="4"/>
    </row>
    <row r="96" spans="5:5" s="3" customFormat="1" x14ac:dyDescent="0.3">
      <c r="E96" s="4"/>
    </row>
    <row r="97" spans="5:5" s="3" customFormat="1" x14ac:dyDescent="0.3">
      <c r="E97" s="4"/>
    </row>
    <row r="98" spans="5:5" s="3" customFormat="1" x14ac:dyDescent="0.3">
      <c r="E98" s="4"/>
    </row>
    <row r="99" spans="5:5" s="3" customFormat="1" x14ac:dyDescent="0.3">
      <c r="E99" s="4"/>
    </row>
    <row r="100" spans="5:5" s="3" customFormat="1" x14ac:dyDescent="0.3">
      <c r="E100" s="4"/>
    </row>
    <row r="101" spans="5:5" s="3" customFormat="1" x14ac:dyDescent="0.3">
      <c r="E101" s="4"/>
    </row>
    <row r="102" spans="5:5" s="3" customFormat="1" x14ac:dyDescent="0.3">
      <c r="E102" s="4"/>
    </row>
    <row r="103" spans="5:5" s="3" customFormat="1" x14ac:dyDescent="0.3">
      <c r="E103" s="4"/>
    </row>
    <row r="104" spans="5:5" s="3" customFormat="1" x14ac:dyDescent="0.3">
      <c r="E104" s="4"/>
    </row>
    <row r="105" spans="5:5" s="3" customFormat="1" x14ac:dyDescent="0.3">
      <c r="E105" s="4"/>
    </row>
    <row r="106" spans="5:5" s="3" customFormat="1" x14ac:dyDescent="0.3">
      <c r="E106" s="4"/>
    </row>
    <row r="107" spans="5:5" s="3" customFormat="1" x14ac:dyDescent="0.3">
      <c r="E107" s="4"/>
    </row>
    <row r="108" spans="5:5" s="3" customFormat="1" x14ac:dyDescent="0.3">
      <c r="E108" s="4"/>
    </row>
    <row r="109" spans="5:5" s="3" customFormat="1" x14ac:dyDescent="0.3">
      <c r="E109" s="4"/>
    </row>
    <row r="110" spans="5:5" s="3" customFormat="1" x14ac:dyDescent="0.3">
      <c r="E110" s="4"/>
    </row>
    <row r="111" spans="5:5" s="3" customFormat="1" x14ac:dyDescent="0.3">
      <c r="E111" s="4"/>
    </row>
    <row r="112" spans="5:5" s="3" customFormat="1" x14ac:dyDescent="0.3">
      <c r="E112" s="4"/>
    </row>
    <row r="113" spans="5:5" s="3" customFormat="1" x14ac:dyDescent="0.3">
      <c r="E113" s="4"/>
    </row>
    <row r="114" spans="5:5" s="3" customFormat="1" x14ac:dyDescent="0.3">
      <c r="E114" s="4"/>
    </row>
    <row r="115" spans="5:5" s="3" customFormat="1" x14ac:dyDescent="0.3">
      <c r="E115" s="4"/>
    </row>
    <row r="116" spans="5:5" s="3" customFormat="1" x14ac:dyDescent="0.3">
      <c r="E116" s="4"/>
    </row>
    <row r="117" spans="5:5" s="3" customFormat="1" x14ac:dyDescent="0.3">
      <c r="E117" s="4"/>
    </row>
    <row r="118" spans="5:5" s="3" customFormat="1" x14ac:dyDescent="0.3">
      <c r="E118" s="4"/>
    </row>
    <row r="119" spans="5:5" s="3" customFormat="1" x14ac:dyDescent="0.3">
      <c r="E119" s="4"/>
    </row>
    <row r="120" spans="5:5" s="3" customFormat="1" x14ac:dyDescent="0.3">
      <c r="E120" s="4"/>
    </row>
    <row r="121" spans="5:5" s="3" customFormat="1" x14ac:dyDescent="0.3">
      <c r="E121" s="4"/>
    </row>
    <row r="122" spans="5:5" s="3" customFormat="1" x14ac:dyDescent="0.3">
      <c r="E122" s="4"/>
    </row>
    <row r="123" spans="5:5" s="3" customFormat="1" x14ac:dyDescent="0.3">
      <c r="E123" s="4"/>
    </row>
    <row r="124" spans="5:5" s="3" customFormat="1" x14ac:dyDescent="0.3">
      <c r="E124" s="4"/>
    </row>
    <row r="125" spans="5:5" s="3" customFormat="1" x14ac:dyDescent="0.3">
      <c r="E125" s="4"/>
    </row>
    <row r="126" spans="5:5" s="3" customFormat="1" x14ac:dyDescent="0.3">
      <c r="E126" s="4"/>
    </row>
    <row r="127" spans="5:5" s="3" customFormat="1" x14ac:dyDescent="0.3">
      <c r="E127" s="4"/>
    </row>
    <row r="128" spans="5:5" s="3" customFormat="1" x14ac:dyDescent="0.3">
      <c r="E128" s="4"/>
    </row>
    <row r="129" spans="5:5" s="3" customFormat="1" x14ac:dyDescent="0.3">
      <c r="E129" s="4"/>
    </row>
    <row r="130" spans="5:5" s="3" customFormat="1" x14ac:dyDescent="0.3">
      <c r="E130" s="4"/>
    </row>
    <row r="131" spans="5:5" s="3" customFormat="1" x14ac:dyDescent="0.3">
      <c r="E131" s="4"/>
    </row>
    <row r="132" spans="5:5" s="3" customFormat="1" x14ac:dyDescent="0.3">
      <c r="E132" s="4"/>
    </row>
    <row r="133" spans="5:5" s="3" customFormat="1" x14ac:dyDescent="0.3">
      <c r="E133" s="4"/>
    </row>
    <row r="134" spans="5:5" s="3" customFormat="1" x14ac:dyDescent="0.3">
      <c r="E134" s="4"/>
    </row>
    <row r="135" spans="5:5" s="3" customFormat="1" x14ac:dyDescent="0.3">
      <c r="E135" s="4"/>
    </row>
    <row r="136" spans="5:5" s="3" customFormat="1" x14ac:dyDescent="0.3">
      <c r="E136" s="4"/>
    </row>
    <row r="137" spans="5:5" s="3" customFormat="1" x14ac:dyDescent="0.3">
      <c r="E137" s="4"/>
    </row>
    <row r="138" spans="5:5" s="3" customFormat="1" x14ac:dyDescent="0.3">
      <c r="E138" s="4"/>
    </row>
    <row r="139" spans="5:5" s="3" customFormat="1" x14ac:dyDescent="0.3">
      <c r="E139" s="4"/>
    </row>
    <row r="140" spans="5:5" s="3" customFormat="1" x14ac:dyDescent="0.3">
      <c r="E140" s="4"/>
    </row>
    <row r="141" spans="5:5" s="3" customFormat="1" x14ac:dyDescent="0.3">
      <c r="E141" s="4"/>
    </row>
    <row r="142" spans="5:5" s="3" customFormat="1" x14ac:dyDescent="0.3">
      <c r="E142" s="4"/>
    </row>
    <row r="143" spans="5:5" s="3" customFormat="1" x14ac:dyDescent="0.3">
      <c r="E143" s="4"/>
    </row>
    <row r="144" spans="5:5" s="3" customFormat="1" x14ac:dyDescent="0.3">
      <c r="E144" s="4"/>
    </row>
    <row r="145" spans="5:5" s="3" customFormat="1" x14ac:dyDescent="0.3">
      <c r="E145" s="4"/>
    </row>
    <row r="146" spans="5:5" s="3" customFormat="1" x14ac:dyDescent="0.3">
      <c r="E146" s="4"/>
    </row>
    <row r="147" spans="5:5" s="3" customFormat="1" x14ac:dyDescent="0.3">
      <c r="E147" s="4"/>
    </row>
    <row r="148" spans="5:5" s="3" customFormat="1" x14ac:dyDescent="0.3">
      <c r="E148" s="4"/>
    </row>
    <row r="149" spans="5:5" s="3" customFormat="1" x14ac:dyDescent="0.3">
      <c r="E149" s="4"/>
    </row>
    <row r="150" spans="5:5" s="3" customFormat="1" x14ac:dyDescent="0.3">
      <c r="E150" s="4"/>
    </row>
    <row r="151" spans="5:5" s="3" customFormat="1" x14ac:dyDescent="0.3">
      <c r="E151" s="4"/>
    </row>
    <row r="152" spans="5:5" s="3" customFormat="1" x14ac:dyDescent="0.3">
      <c r="E152" s="4"/>
    </row>
    <row r="153" spans="5:5" s="3" customFormat="1" x14ac:dyDescent="0.3">
      <c r="E153" s="4"/>
    </row>
    <row r="154" spans="5:5" s="3" customFormat="1" x14ac:dyDescent="0.3">
      <c r="E154" s="4"/>
    </row>
    <row r="155" spans="5:5" s="3" customFormat="1" x14ac:dyDescent="0.3">
      <c r="E155" s="4"/>
    </row>
    <row r="156" spans="5:5" s="3" customFormat="1" x14ac:dyDescent="0.3">
      <c r="E156" s="4"/>
    </row>
    <row r="157" spans="5:5" s="3" customFormat="1" x14ac:dyDescent="0.3">
      <c r="E157" s="4"/>
    </row>
    <row r="158" spans="5:5" s="3" customFormat="1" x14ac:dyDescent="0.3">
      <c r="E158" s="4"/>
    </row>
    <row r="159" spans="5:5" s="3" customFormat="1" x14ac:dyDescent="0.3">
      <c r="E159" s="4"/>
    </row>
    <row r="160" spans="5:5" s="3" customFormat="1" x14ac:dyDescent="0.3">
      <c r="E160" s="4"/>
    </row>
    <row r="161" spans="5:5" s="3" customFormat="1" x14ac:dyDescent="0.3">
      <c r="E161" s="4"/>
    </row>
    <row r="162" spans="5:5" s="3" customFormat="1" x14ac:dyDescent="0.3">
      <c r="E162" s="4"/>
    </row>
    <row r="163" spans="5:5" s="3" customFormat="1" x14ac:dyDescent="0.3">
      <c r="E163" s="4"/>
    </row>
    <row r="164" spans="5:5" s="3" customFormat="1" x14ac:dyDescent="0.3">
      <c r="E164" s="4"/>
    </row>
    <row r="165" spans="5:5" s="3" customFormat="1" x14ac:dyDescent="0.3">
      <c r="E165" s="4"/>
    </row>
    <row r="166" spans="5:5" s="3" customFormat="1" x14ac:dyDescent="0.3">
      <c r="E166" s="4"/>
    </row>
    <row r="167" spans="5:5" s="3" customFormat="1" x14ac:dyDescent="0.3">
      <c r="E167" s="4"/>
    </row>
    <row r="168" spans="5:5" s="3" customFormat="1" x14ac:dyDescent="0.3">
      <c r="E168" s="4"/>
    </row>
    <row r="169" spans="5:5" s="3" customFormat="1" x14ac:dyDescent="0.3">
      <c r="E169" s="4"/>
    </row>
    <row r="170" spans="5:5" s="3" customFormat="1" x14ac:dyDescent="0.3">
      <c r="E170" s="4"/>
    </row>
    <row r="171" spans="5:5" s="3" customFormat="1" x14ac:dyDescent="0.3">
      <c r="E171" s="4"/>
    </row>
    <row r="172" spans="5:5" s="3" customFormat="1" x14ac:dyDescent="0.3">
      <c r="E172" s="4"/>
    </row>
    <row r="173" spans="5:5" s="3" customFormat="1" x14ac:dyDescent="0.3">
      <c r="E173" s="4"/>
    </row>
    <row r="174" spans="5:5" s="3" customFormat="1" x14ac:dyDescent="0.3">
      <c r="E174" s="4"/>
    </row>
    <row r="175" spans="5:5" s="3" customFormat="1" x14ac:dyDescent="0.3">
      <c r="E175" s="4"/>
    </row>
    <row r="176" spans="5:5" s="3" customFormat="1" x14ac:dyDescent="0.3">
      <c r="E176" s="4"/>
    </row>
    <row r="177" spans="5:5" s="3" customFormat="1" x14ac:dyDescent="0.3">
      <c r="E177" s="4"/>
    </row>
    <row r="178" spans="5:5" s="3" customFormat="1" x14ac:dyDescent="0.3">
      <c r="E178" s="4"/>
    </row>
    <row r="179" spans="5:5" s="3" customFormat="1" x14ac:dyDescent="0.3">
      <c r="E179" s="4"/>
    </row>
    <row r="180" spans="5:5" s="3" customFormat="1" x14ac:dyDescent="0.3">
      <c r="E180" s="4"/>
    </row>
    <row r="181" spans="5:5" s="3" customFormat="1" x14ac:dyDescent="0.3">
      <c r="E181" s="4"/>
    </row>
    <row r="182" spans="5:5" s="3" customFormat="1" x14ac:dyDescent="0.3">
      <c r="E182" s="4"/>
    </row>
    <row r="183" spans="5:5" s="3" customFormat="1" x14ac:dyDescent="0.3">
      <c r="E183" s="4"/>
    </row>
    <row r="184" spans="5:5" s="3" customFormat="1" x14ac:dyDescent="0.3">
      <c r="E184" s="4"/>
    </row>
    <row r="185" spans="5:5" s="3" customFormat="1" x14ac:dyDescent="0.3">
      <c r="E185" s="4"/>
    </row>
    <row r="186" spans="5:5" s="3" customFormat="1" x14ac:dyDescent="0.3">
      <c r="E186" s="4"/>
    </row>
    <row r="187" spans="5:5" s="3" customFormat="1" x14ac:dyDescent="0.3">
      <c r="E187" s="4"/>
    </row>
    <row r="188" spans="5:5" s="3" customFormat="1" x14ac:dyDescent="0.3">
      <c r="E188" s="4"/>
    </row>
    <row r="189" spans="5:5" s="3" customFormat="1" x14ac:dyDescent="0.3">
      <c r="E189" s="4"/>
    </row>
    <row r="190" spans="5:5" s="3" customFormat="1" x14ac:dyDescent="0.3">
      <c r="E190" s="4"/>
    </row>
    <row r="191" spans="5:5" s="3" customFormat="1" x14ac:dyDescent="0.3">
      <c r="E191" s="4"/>
    </row>
    <row r="192" spans="5:5" s="3" customFormat="1" x14ac:dyDescent="0.3">
      <c r="E192" s="4"/>
    </row>
    <row r="193" spans="5:5" s="3" customFormat="1" x14ac:dyDescent="0.3">
      <c r="E193" s="4"/>
    </row>
    <row r="194" spans="5:5" s="3" customFormat="1" x14ac:dyDescent="0.3">
      <c r="E194" s="4"/>
    </row>
    <row r="195" spans="5:5" s="3" customFormat="1" x14ac:dyDescent="0.3">
      <c r="E195" s="4"/>
    </row>
    <row r="196" spans="5:5" s="3" customFormat="1" x14ac:dyDescent="0.3">
      <c r="E196" s="4"/>
    </row>
    <row r="197" spans="5:5" s="3" customFormat="1" x14ac:dyDescent="0.3">
      <c r="E197" s="4"/>
    </row>
    <row r="198" spans="5:5" s="3" customFormat="1" x14ac:dyDescent="0.3">
      <c r="E198" s="4"/>
    </row>
    <row r="199" spans="5:5" s="3" customFormat="1" x14ac:dyDescent="0.3">
      <c r="E199" s="4"/>
    </row>
    <row r="200" spans="5:5" s="3" customFormat="1" x14ac:dyDescent="0.3">
      <c r="E200" s="4"/>
    </row>
    <row r="201" spans="5:5" s="3" customFormat="1" x14ac:dyDescent="0.3">
      <c r="E201" s="4"/>
    </row>
    <row r="202" spans="5:5" s="3" customFormat="1" x14ac:dyDescent="0.3">
      <c r="E202" s="4"/>
    </row>
    <row r="203" spans="5:5" s="3" customFormat="1" x14ac:dyDescent="0.3">
      <c r="E203" s="4"/>
    </row>
    <row r="204" spans="5:5" s="3" customFormat="1" x14ac:dyDescent="0.3">
      <c r="E204" s="4"/>
    </row>
    <row r="205" spans="5:5" s="3" customFormat="1" x14ac:dyDescent="0.3">
      <c r="E205" s="4"/>
    </row>
    <row r="206" spans="5:5" s="3" customFormat="1" x14ac:dyDescent="0.3">
      <c r="E206" s="4"/>
    </row>
    <row r="207" spans="5:5" s="3" customFormat="1" x14ac:dyDescent="0.3">
      <c r="E207" s="4"/>
    </row>
    <row r="208" spans="5:5" s="3" customFormat="1" x14ac:dyDescent="0.3">
      <c r="E208" s="4"/>
    </row>
    <row r="209" spans="5:5" s="3" customFormat="1" x14ac:dyDescent="0.3">
      <c r="E209" s="4"/>
    </row>
    <row r="210" spans="5:5" s="3" customFormat="1" x14ac:dyDescent="0.3">
      <c r="E210" s="4"/>
    </row>
    <row r="211" spans="5:5" s="3" customFormat="1" x14ac:dyDescent="0.3">
      <c r="E211" s="4"/>
    </row>
    <row r="212" spans="5:5" s="3" customFormat="1" x14ac:dyDescent="0.3">
      <c r="E212" s="4"/>
    </row>
    <row r="213" spans="5:5" s="3" customFormat="1" x14ac:dyDescent="0.3">
      <c r="E213" s="4"/>
    </row>
    <row r="214" spans="5:5" s="3" customFormat="1" x14ac:dyDescent="0.3">
      <c r="E214" s="4"/>
    </row>
    <row r="215" spans="5:5" s="3" customFormat="1" x14ac:dyDescent="0.3">
      <c r="E215" s="4"/>
    </row>
    <row r="216" spans="5:5" s="3" customFormat="1" x14ac:dyDescent="0.3">
      <c r="E216" s="4"/>
    </row>
    <row r="217" spans="5:5" s="3" customFormat="1" x14ac:dyDescent="0.3">
      <c r="E217" s="4"/>
    </row>
    <row r="218" spans="5:5" s="3" customFormat="1" x14ac:dyDescent="0.3">
      <c r="E218" s="4"/>
    </row>
    <row r="219" spans="5:5" s="3" customFormat="1" x14ac:dyDescent="0.3">
      <c r="E219" s="4"/>
    </row>
    <row r="220" spans="5:5" s="3" customFormat="1" x14ac:dyDescent="0.3">
      <c r="E220" s="4"/>
    </row>
    <row r="221" spans="5:5" s="3" customFormat="1" x14ac:dyDescent="0.3">
      <c r="E221" s="4"/>
    </row>
    <row r="222" spans="5:5" s="3" customFormat="1" x14ac:dyDescent="0.3">
      <c r="E222" s="4"/>
    </row>
    <row r="223" spans="5:5" s="3" customFormat="1" x14ac:dyDescent="0.3">
      <c r="E223" s="4"/>
    </row>
    <row r="224" spans="5:5" s="3" customFormat="1" x14ac:dyDescent="0.3">
      <c r="E224" s="4"/>
    </row>
    <row r="225" spans="5:5" s="3" customFormat="1" x14ac:dyDescent="0.3">
      <c r="E225" s="4"/>
    </row>
    <row r="226" spans="5:5" s="3" customFormat="1" x14ac:dyDescent="0.3">
      <c r="E226" s="4"/>
    </row>
    <row r="227" spans="5:5" s="3" customFormat="1" x14ac:dyDescent="0.3">
      <c r="E227" s="4"/>
    </row>
    <row r="228" spans="5:5" s="3" customFormat="1" x14ac:dyDescent="0.3">
      <c r="E228" s="4"/>
    </row>
    <row r="229" spans="5:5" s="3" customFormat="1" x14ac:dyDescent="0.3">
      <c r="E229" s="4"/>
    </row>
    <row r="230" spans="5:5" s="3" customFormat="1" x14ac:dyDescent="0.3">
      <c r="E230" s="4"/>
    </row>
    <row r="231" spans="5:5" s="3" customFormat="1" x14ac:dyDescent="0.3">
      <c r="E231" s="4"/>
    </row>
    <row r="232" spans="5:5" s="3" customFormat="1" x14ac:dyDescent="0.3">
      <c r="E232" s="4"/>
    </row>
    <row r="233" spans="5:5" s="3" customFormat="1" x14ac:dyDescent="0.3">
      <c r="E233" s="4"/>
    </row>
    <row r="234" spans="5:5" s="3" customFormat="1" x14ac:dyDescent="0.3">
      <c r="E234" s="4"/>
    </row>
    <row r="235" spans="5:5" s="3" customFormat="1" x14ac:dyDescent="0.3">
      <c r="E235" s="4"/>
    </row>
    <row r="236" spans="5:5" s="3" customFormat="1" x14ac:dyDescent="0.3">
      <c r="E236" s="4"/>
    </row>
    <row r="237" spans="5:5" s="3" customFormat="1" x14ac:dyDescent="0.3">
      <c r="E237" s="4"/>
    </row>
    <row r="238" spans="5:5" s="3" customFormat="1" x14ac:dyDescent="0.3">
      <c r="E238" s="4"/>
    </row>
    <row r="239" spans="5:5" s="3" customFormat="1" x14ac:dyDescent="0.3">
      <c r="E239" s="4"/>
    </row>
    <row r="240" spans="5:5" s="3" customFormat="1" x14ac:dyDescent="0.3">
      <c r="E240" s="4"/>
    </row>
    <row r="241" spans="5:5" s="3" customFormat="1" x14ac:dyDescent="0.3">
      <c r="E241" s="4"/>
    </row>
    <row r="242" spans="5:5" s="3" customFormat="1" x14ac:dyDescent="0.3">
      <c r="E242" s="4"/>
    </row>
    <row r="243" spans="5:5" s="3" customFormat="1" x14ac:dyDescent="0.3">
      <c r="E243" s="4"/>
    </row>
    <row r="244" spans="5:5" s="3" customFormat="1" x14ac:dyDescent="0.3">
      <c r="E244" s="4"/>
    </row>
    <row r="245" spans="5:5" s="3" customFormat="1" x14ac:dyDescent="0.3">
      <c r="E245" s="4"/>
    </row>
    <row r="246" spans="5:5" s="3" customFormat="1" x14ac:dyDescent="0.3">
      <c r="E246" s="4"/>
    </row>
    <row r="247" spans="5:5" s="3" customFormat="1" x14ac:dyDescent="0.3">
      <c r="E247" s="4"/>
    </row>
    <row r="248" spans="5:5" s="3" customFormat="1" x14ac:dyDescent="0.3">
      <c r="E248" s="4"/>
    </row>
    <row r="249" spans="5:5" s="3" customFormat="1" x14ac:dyDescent="0.3">
      <c r="E249" s="4"/>
    </row>
    <row r="250" spans="5:5" s="3" customFormat="1" x14ac:dyDescent="0.3">
      <c r="E250" s="4"/>
    </row>
    <row r="251" spans="5:5" s="3" customFormat="1" x14ac:dyDescent="0.3">
      <c r="E251" s="4"/>
    </row>
    <row r="252" spans="5:5" s="3" customFormat="1" x14ac:dyDescent="0.3">
      <c r="E252" s="4"/>
    </row>
    <row r="253" spans="5:5" s="3" customFormat="1" x14ac:dyDescent="0.3">
      <c r="E253" s="4"/>
    </row>
    <row r="254" spans="5:5" s="3" customFormat="1" x14ac:dyDescent="0.3">
      <c r="E254" s="4"/>
    </row>
    <row r="255" spans="5:5" s="3" customFormat="1" x14ac:dyDescent="0.3">
      <c r="E255" s="4"/>
    </row>
    <row r="256" spans="5:5" s="3" customFormat="1" x14ac:dyDescent="0.3">
      <c r="E256" s="4"/>
    </row>
    <row r="257" spans="5:5" s="3" customFormat="1" x14ac:dyDescent="0.3">
      <c r="E257" s="4"/>
    </row>
    <row r="258" spans="5:5" s="3" customFormat="1" x14ac:dyDescent="0.3">
      <c r="E258" s="4"/>
    </row>
    <row r="259" spans="5:5" s="3" customFormat="1" x14ac:dyDescent="0.3">
      <c r="E259" s="4"/>
    </row>
    <row r="260" spans="5:5" s="3" customFormat="1" x14ac:dyDescent="0.3">
      <c r="E260" s="4"/>
    </row>
    <row r="261" spans="5:5" s="3" customFormat="1" x14ac:dyDescent="0.3">
      <c r="E261" s="4"/>
    </row>
  </sheetData>
  <conditionalFormatting sqref="F19 F60:F69">
    <cfRule type="cellIs" dxfId="14" priority="15" operator="greaterThan">
      <formula>G19</formula>
    </cfRule>
  </conditionalFormatting>
  <conditionalFormatting sqref="G19">
    <cfRule type="cellIs" dxfId="13" priority="14" operator="greaterThan">
      <formula>F19</formula>
    </cfRule>
  </conditionalFormatting>
  <conditionalFormatting sqref="F20:F29">
    <cfRule type="cellIs" dxfId="12" priority="13" operator="greaterThan">
      <formula>G20</formula>
    </cfRule>
  </conditionalFormatting>
  <conditionalFormatting sqref="G20:G29">
    <cfRule type="cellIs" dxfId="11" priority="12" operator="greaterThan">
      <formula>F20</formula>
    </cfRule>
  </conditionalFormatting>
  <conditionalFormatting sqref="E19 E60:E69 H60:I69">
    <cfRule type="cellIs" dxfId="10" priority="11" operator="greaterThan">
      <formula>0</formula>
    </cfRule>
  </conditionalFormatting>
  <conditionalFormatting sqref="E20:E29">
    <cfRule type="cellIs" dxfId="9" priority="10" operator="greaterThan">
      <formula>0</formula>
    </cfRule>
  </conditionalFormatting>
  <conditionalFormatting sqref="H19:H29">
    <cfRule type="cellIs" dxfId="8" priority="9" operator="greaterThan">
      <formula>0</formula>
    </cfRule>
  </conditionalFormatting>
  <conditionalFormatting sqref="I19:I29">
    <cfRule type="cellIs" dxfId="7" priority="8" operator="greaterThan">
      <formula>0</formula>
    </cfRule>
  </conditionalFormatting>
  <conditionalFormatting sqref="G44">
    <cfRule type="cellIs" dxfId="6" priority="7" operator="greaterThan">
      <formula>F44</formula>
    </cfRule>
  </conditionalFormatting>
  <conditionalFormatting sqref="F44:F54">
    <cfRule type="cellIs" dxfId="5" priority="6" operator="greaterThan">
      <formula>G44</formula>
    </cfRule>
  </conditionalFormatting>
  <conditionalFormatting sqref="G45:G54">
    <cfRule type="cellIs" dxfId="4" priority="5" operator="greaterThan">
      <formula>F45</formula>
    </cfRule>
  </conditionalFormatting>
  <conditionalFormatting sqref="E44:E54">
    <cfRule type="cellIs" dxfId="3" priority="4" operator="greaterThan">
      <formula>0</formula>
    </cfRule>
  </conditionalFormatting>
  <conditionalFormatting sqref="H44:H54">
    <cfRule type="cellIs" dxfId="2" priority="3" operator="greaterThan">
      <formula>0</formula>
    </cfRule>
  </conditionalFormatting>
  <conditionalFormatting sqref="I44:I54">
    <cfRule type="cellIs" dxfId="1" priority="2" operator="greaterThan">
      <formula>0</formula>
    </cfRule>
  </conditionalFormatting>
  <conditionalFormatting sqref="G60:G69">
    <cfRule type="cellIs" dxfId="0" priority="1" operator="greaterThan">
      <formula>F60</formula>
    </cfRule>
  </conditionalFormatting>
  <pageMargins left="0.47244094488188981" right="0.47244094488188981" top="1.1811023622047245" bottom="0.78740157480314965" header="0.31496062992125984" footer="0.31496062992125984"/>
  <pageSetup paperSize="9" scale="53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</vt:lpstr>
      <vt:lpstr>'1'!Druckbereich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</dc:title>
  <dc:subject/>
  <dc:creator>Prof. Dr. Jan Schäfer-Kunz</dc:creator>
  <cp:lastModifiedBy>Prof. Dr. Jan Schäfer-Kunz</cp:lastModifiedBy>
  <cp:lastPrinted>2017-08-28T09:08:10Z</cp:lastPrinted>
  <dcterms:created xsi:type="dcterms:W3CDTF">2012-11-28T13:28:24Z</dcterms:created>
  <dcterms:modified xsi:type="dcterms:W3CDTF">2023-07-30T18:23:01Z</dcterms:modified>
</cp:coreProperties>
</file>