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tabellen\"/>
    </mc:Choice>
  </mc:AlternateContent>
  <xr:revisionPtr revIDLastSave="0" documentId="13_ncr:1_{F2AA3F8E-0B05-467C-9E2F-73C5FFA57733}" xr6:coauthVersionLast="37" xr6:coauthVersionMax="37" xr10:uidLastSave="{00000000-0000-0000-0000-000000000000}"/>
  <bookViews>
    <workbookView xWindow="3768" yWindow="156" windowWidth="28392" windowHeight="14508" xr2:uid="{00000000-000D-0000-FFFF-FFFF00000000}"/>
  </bookViews>
  <sheets>
    <sheet name="Beispiel 15-4" sheetId="1" r:id="rId1"/>
  </sheets>
  <definedNames>
    <definedName name="_xlnm.Print_Area" localSheetId="0">'Beispiel 15-4'!$A$1:$J$149</definedName>
  </definedNames>
  <calcPr calcId="179021"/>
</workbook>
</file>

<file path=xl/calcChain.xml><?xml version="1.0" encoding="utf-8"?>
<calcChain xmlns="http://schemas.openxmlformats.org/spreadsheetml/2006/main">
  <c r="B38" i="1" l="1"/>
  <c r="B39" i="1"/>
  <c r="B33" i="1"/>
  <c r="B68" i="1"/>
  <c r="B48" i="1"/>
  <c r="B56" i="1"/>
  <c r="B64" i="1"/>
  <c r="C64" i="1"/>
  <c r="B52" i="1"/>
  <c r="B60" i="1"/>
  <c r="B62" i="1"/>
  <c r="C46" i="1"/>
  <c r="C82" i="1"/>
  <c r="F148" i="1"/>
  <c r="C50" i="1"/>
  <c r="B46" i="1"/>
  <c r="B47" i="1"/>
  <c r="B50" i="1"/>
  <c r="C54" i="1"/>
  <c r="B58" i="1"/>
  <c r="C62" i="1"/>
  <c r="D62" i="1"/>
  <c r="B146" i="1"/>
  <c r="J146" i="1"/>
  <c r="B66" i="1"/>
  <c r="B83" i="1"/>
  <c r="B95" i="1"/>
  <c r="B107" i="1"/>
  <c r="B123" i="1"/>
  <c r="B135" i="1"/>
  <c r="B147" i="1"/>
  <c r="B54" i="1"/>
  <c r="C94" i="1"/>
  <c r="H108" i="1"/>
  <c r="H102" i="1"/>
  <c r="C58" i="1"/>
  <c r="C106" i="1"/>
  <c r="J108" i="1"/>
  <c r="C66" i="1"/>
  <c r="D66" i="1"/>
  <c r="B77" i="1"/>
  <c r="B89" i="1"/>
  <c r="B101" i="1"/>
  <c r="B117" i="1"/>
  <c r="E117" i="1"/>
  <c r="B129" i="1"/>
  <c r="B141" i="1"/>
  <c r="B116" i="1"/>
  <c r="E116" i="1"/>
  <c r="C122" i="1"/>
  <c r="B128" i="1"/>
  <c r="G128" i="1"/>
  <c r="C134" i="1"/>
  <c r="D134" i="1"/>
  <c r="B140" i="1"/>
  <c r="I140" i="1"/>
  <c r="C116" i="1"/>
  <c r="D116" i="1"/>
  <c r="B122" i="1"/>
  <c r="F122" i="1"/>
  <c r="C128" i="1"/>
  <c r="B134" i="1"/>
  <c r="H134" i="1"/>
  <c r="C140" i="1"/>
  <c r="C146" i="1"/>
  <c r="C76" i="1"/>
  <c r="E136" i="1"/>
  <c r="E84" i="1"/>
  <c r="C88" i="1"/>
  <c r="C100" i="1"/>
  <c r="B76" i="1"/>
  <c r="E76" i="1"/>
  <c r="B82" i="1"/>
  <c r="F82" i="1"/>
  <c r="B88" i="1"/>
  <c r="B94" i="1"/>
  <c r="H94" i="1"/>
  <c r="B100" i="1"/>
  <c r="I100" i="1"/>
  <c r="B106" i="1"/>
  <c r="J106" i="1"/>
  <c r="J107" i="1"/>
  <c r="F90" i="1"/>
  <c r="B40" i="1"/>
  <c r="D58" i="1"/>
  <c r="D82" i="1"/>
  <c r="H148" i="1"/>
  <c r="H96" i="1"/>
  <c r="B49" i="1"/>
  <c r="B51" i="1"/>
  <c r="D146" i="1"/>
  <c r="J148" i="1"/>
  <c r="H142" i="1"/>
  <c r="D140" i="1"/>
  <c r="F130" i="1"/>
  <c r="D54" i="1"/>
  <c r="D50" i="1"/>
  <c r="D46" i="1"/>
  <c r="D47" i="1"/>
  <c r="D49" i="1"/>
  <c r="I148" i="1"/>
  <c r="I142" i="1"/>
  <c r="G136" i="1"/>
  <c r="G130" i="1"/>
  <c r="G148" i="1"/>
  <c r="G142" i="1"/>
  <c r="D128" i="1"/>
  <c r="E124" i="1"/>
  <c r="E118" i="1"/>
  <c r="I108" i="1"/>
  <c r="D76" i="1"/>
  <c r="D94" i="1"/>
  <c r="G108" i="1"/>
  <c r="D88" i="1"/>
  <c r="D106" i="1"/>
  <c r="E78" i="1"/>
  <c r="I102" i="1"/>
  <c r="G96" i="1"/>
  <c r="G90" i="1"/>
  <c r="G102" i="1"/>
  <c r="H95" i="1"/>
  <c r="H100" i="1"/>
  <c r="G88" i="1"/>
  <c r="G89" i="1"/>
  <c r="C48" i="1"/>
  <c r="D48" i="1"/>
  <c r="C101" i="1"/>
  <c r="D101" i="1"/>
  <c r="C107" i="1"/>
  <c r="D107" i="1"/>
  <c r="C68" i="1"/>
  <c r="C69" i="1"/>
  <c r="C147" i="1"/>
  <c r="D147" i="1"/>
  <c r="C141" i="1"/>
  <c r="D141" i="1"/>
  <c r="C47" i="1"/>
  <c r="D64" i="1"/>
  <c r="C65" i="1"/>
  <c r="E82" i="1"/>
  <c r="E77" i="1"/>
  <c r="D51" i="1"/>
  <c r="C49" i="1"/>
  <c r="B53" i="1"/>
  <c r="B55" i="1"/>
  <c r="E122" i="1"/>
  <c r="F83" i="1"/>
  <c r="F88" i="1"/>
  <c r="I101" i="1"/>
  <c r="H101" i="1"/>
  <c r="H106" i="1"/>
  <c r="D122" i="1"/>
  <c r="F84" i="1"/>
  <c r="F136" i="1"/>
  <c r="D68" i="1"/>
  <c r="G94" i="1"/>
  <c r="E83" i="1"/>
  <c r="C83" i="1"/>
  <c r="D83" i="1"/>
  <c r="C117" i="1"/>
  <c r="D117" i="1"/>
  <c r="E96" i="1"/>
  <c r="E102" i="1"/>
  <c r="C77" i="1"/>
  <c r="D77" i="1"/>
  <c r="E142" i="1"/>
  <c r="E130" i="1"/>
  <c r="H136" i="1"/>
  <c r="F142" i="1"/>
  <c r="F96" i="1"/>
  <c r="E90" i="1"/>
  <c r="E108" i="1"/>
  <c r="D100" i="1"/>
  <c r="E148" i="1"/>
  <c r="F124" i="1"/>
  <c r="F108" i="1"/>
  <c r="F102" i="1"/>
  <c r="F89" i="1"/>
  <c r="E89" i="1"/>
  <c r="C89" i="1"/>
  <c r="D89" i="1"/>
  <c r="E88" i="1"/>
  <c r="E94" i="1"/>
  <c r="G95" i="1"/>
  <c r="I106" i="1"/>
  <c r="I107" i="1"/>
  <c r="H107" i="1"/>
  <c r="B57" i="1"/>
  <c r="B59" i="1"/>
  <c r="E123" i="1"/>
  <c r="E128" i="1"/>
  <c r="C51" i="1"/>
  <c r="C52" i="1"/>
  <c r="D52" i="1"/>
  <c r="D53" i="1"/>
  <c r="D55" i="1"/>
  <c r="C53" i="1"/>
  <c r="B61" i="1"/>
  <c r="B63" i="1"/>
  <c r="E129" i="1"/>
  <c r="E134" i="1"/>
  <c r="F123" i="1"/>
  <c r="F128" i="1"/>
  <c r="F95" i="1"/>
  <c r="E95" i="1"/>
  <c r="C95" i="1"/>
  <c r="D95" i="1"/>
  <c r="G100" i="1"/>
  <c r="F94" i="1"/>
  <c r="E135" i="1"/>
  <c r="F129" i="1"/>
  <c r="G129" i="1"/>
  <c r="G134" i="1"/>
  <c r="C55" i="1"/>
  <c r="C56" i="1"/>
  <c r="G106" i="1"/>
  <c r="G107" i="1"/>
  <c r="G101" i="1"/>
  <c r="F101" i="1"/>
  <c r="E101" i="1"/>
  <c r="C63" i="1"/>
  <c r="B65" i="1"/>
  <c r="B67" i="1"/>
  <c r="E100" i="1"/>
  <c r="E106" i="1"/>
  <c r="F100" i="1"/>
  <c r="C123" i="1"/>
  <c r="D123" i="1"/>
  <c r="C129" i="1"/>
  <c r="D129" i="1"/>
  <c r="D56" i="1"/>
  <c r="D57" i="1"/>
  <c r="D59" i="1"/>
  <c r="C57" i="1"/>
  <c r="F106" i="1"/>
  <c r="F107" i="1"/>
  <c r="E107" i="1"/>
  <c r="F134" i="1"/>
  <c r="F135" i="1"/>
  <c r="G135" i="1"/>
  <c r="G140" i="1"/>
  <c r="B69" i="1"/>
  <c r="C67" i="1"/>
  <c r="E140" i="1"/>
  <c r="C59" i="1"/>
  <c r="C60" i="1"/>
  <c r="H135" i="1"/>
  <c r="H140" i="1"/>
  <c r="F140" i="1"/>
  <c r="E141" i="1"/>
  <c r="E146" i="1"/>
  <c r="E147" i="1"/>
  <c r="F141" i="1"/>
  <c r="G141" i="1"/>
  <c r="D60" i="1"/>
  <c r="D61" i="1"/>
  <c r="D63" i="1"/>
  <c r="D65" i="1"/>
  <c r="D67" i="1"/>
  <c r="D69" i="1"/>
  <c r="C61" i="1"/>
  <c r="F146" i="1"/>
  <c r="F147" i="1"/>
  <c r="C135" i="1"/>
  <c r="D135" i="1"/>
  <c r="G147" i="1"/>
  <c r="G146" i="1"/>
  <c r="H141" i="1"/>
  <c r="H146" i="1"/>
  <c r="I141" i="1"/>
  <c r="I146" i="1"/>
  <c r="J147" i="1"/>
  <c r="H147" i="1"/>
  <c r="I147" i="1"/>
</calcChain>
</file>

<file path=xl/sharedStrings.xml><?xml version="1.0" encoding="utf-8"?>
<sst xmlns="http://schemas.openxmlformats.org/spreadsheetml/2006/main" count="175" uniqueCount="66">
  <si>
    <t>1. Out</t>
  </si>
  <si>
    <t>2. Out</t>
  </si>
  <si>
    <t>1. Last-In</t>
  </si>
  <si>
    <t>2. Last-In</t>
  </si>
  <si>
    <t>3. Last-In</t>
  </si>
  <si>
    <t>3. Out</t>
  </si>
  <si>
    <t>4. Last-In</t>
  </si>
  <si>
    <t xml:space="preserve"> </t>
  </si>
  <si>
    <t>1. Zugang</t>
  </si>
  <si>
    <t>1. Abgang</t>
  </si>
  <si>
    <t>2. Zugang</t>
  </si>
  <si>
    <t>2. Abgang</t>
  </si>
  <si>
    <t>3. Zugang</t>
  </si>
  <si>
    <t>3. Abgang</t>
  </si>
  <si>
    <t>4. Zugang</t>
  </si>
  <si>
    <t>4. Abgang</t>
  </si>
  <si>
    <t>5. Zugang</t>
  </si>
  <si>
    <t>5. Abgang</t>
  </si>
  <si>
    <t>6. Zugang</t>
  </si>
  <si>
    <t>6. Abgang</t>
  </si>
  <si>
    <t>5. Last-In</t>
  </si>
  <si>
    <t>6. Last-In</t>
  </si>
  <si>
    <t>4. Out</t>
  </si>
  <si>
    <t>5. Out</t>
  </si>
  <si>
    <t>6. Out</t>
  </si>
  <si>
    <t>Gesamtwert</t>
  </si>
  <si>
    <t>Menge</t>
  </si>
  <si>
    <t>1. In</t>
  </si>
  <si>
    <t>2. In</t>
  </si>
  <si>
    <t>3. In</t>
  </si>
  <si>
    <t>4. In</t>
  </si>
  <si>
    <t>5. In</t>
  </si>
  <si>
    <t>6. In</t>
  </si>
  <si>
    <t>Bestand</t>
  </si>
  <si>
    <t>Vorratsbewertung</t>
  </si>
  <si>
    <t>Daten</t>
  </si>
  <si>
    <t>1. Zugang Menge</t>
  </si>
  <si>
    <t>2. Zugang Menge</t>
  </si>
  <si>
    <t>3. Zugang Menge</t>
  </si>
  <si>
    <t>4. Zugang Menge</t>
  </si>
  <si>
    <t>5. Zugang Menge</t>
  </si>
  <si>
    <t>6. Zugang Menge</t>
  </si>
  <si>
    <t>1. Abgang Menge</t>
  </si>
  <si>
    <t>2. Abgang Menge</t>
  </si>
  <si>
    <t>3. Abgang Menge</t>
  </si>
  <si>
    <t>4. Abgang Menge</t>
  </si>
  <si>
    <t>5. Abgang Menge</t>
  </si>
  <si>
    <t>6. Abgang Menge</t>
  </si>
  <si>
    <t>2. Zugang Ak/Hk je Stück</t>
  </si>
  <si>
    <t>1. Zugang Ak/Hk je Stück</t>
  </si>
  <si>
    <t>3. Zugang Ak/Hk je Stück</t>
  </si>
  <si>
    <t>4. Zugang Ak/Hk je Stück</t>
  </si>
  <si>
    <t>5. Zugang Ak/Hk je Stück</t>
  </si>
  <si>
    <t>6. Zugang Ak/Hk je Stück</t>
  </si>
  <si>
    <t>Endbestand</t>
  </si>
  <si>
    <t>Periodisches Durchschnittsverfahren</t>
  </si>
  <si>
    <t>Bewertete Zugänge</t>
  </si>
  <si>
    <t>Zugangsmenge</t>
  </si>
  <si>
    <t>Historische Ak/Hk</t>
  </si>
  <si>
    <t>Berechnungen</t>
  </si>
  <si>
    <t>Permanentes Durchschnittsverfahren</t>
  </si>
  <si>
    <t>Vorgang</t>
  </si>
  <si>
    <t>Ak/Hk je Stück</t>
  </si>
  <si>
    <t>Permanentes Lifo-Verfahren</t>
  </si>
  <si>
    <t>Permanentes Fifo-Verfahren</t>
  </si>
  <si>
    <t>Beispiel 15-4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</si>
</sst>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Stück&quot;"/>
    <numFmt numFmtId="165" formatCode="dd/mm/yy"/>
    <numFmt numFmtId="166" formatCode="#,##0.0000\ &quot;€/Stück&quot;"/>
    <numFmt numFmtId="167" formatCode="#,##0.00\ &quot;€/Stück&quot;"/>
    <numFmt numFmtId="168" formatCode="#,##0\ &quot;€&quot;"/>
    <numFmt numFmtId="169" formatCode="#,##0.00\ &quot;€&quot;"/>
    <numFmt numFmtId="170" formatCode="#\ ##0\ &quot;€&quot;"/>
  </numFmts>
  <fonts count="10" x14ac:knownFonts="1"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color theme="9"/>
      <name val="Calibri"/>
      <family val="2"/>
      <scheme val="minor"/>
    </font>
    <font>
      <sz val="12"/>
      <color theme="1"/>
      <name val="Calibri"/>
      <family val="2"/>
      <scheme val="major"/>
    </font>
    <font>
      <b/>
      <sz val="12"/>
      <color theme="3"/>
      <name val="Calibri"/>
      <family val="2"/>
      <scheme val="major"/>
    </font>
    <font>
      <b/>
      <sz val="9"/>
      <color theme="3"/>
      <name val="Calibri"/>
      <family val="2"/>
      <scheme val="major"/>
    </font>
    <font>
      <b/>
      <sz val="9"/>
      <color theme="1"/>
      <name val="Calibri"/>
      <family val="2"/>
      <scheme val="major"/>
    </font>
    <font>
      <sz val="9"/>
      <color theme="1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164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6" fontId="1" fillId="0" borderId="0" xfId="0" applyNumberFormat="1" applyFont="1" applyBorder="1" applyAlignment="1">
      <alignment vertical="center"/>
    </xf>
    <xf numFmtId="0" fontId="4" fillId="0" borderId="0" xfId="0" applyFont="1"/>
    <xf numFmtId="169" fontId="1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6" fontId="2" fillId="0" borderId="0" xfId="0" applyNumberFormat="1" applyFont="1"/>
    <xf numFmtId="170" fontId="1" fillId="0" borderId="0" xfId="0" applyNumberFormat="1" applyFont="1"/>
    <xf numFmtId="166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Text_BuJa">
      <a:dk1>
        <a:sysClr val="windowText" lastClr="000000"/>
      </a:dk1>
      <a:lt1>
        <a:sysClr val="window" lastClr="FFFFFF"/>
      </a:lt1>
      <a:dk2>
        <a:srgbClr val="0081C7"/>
      </a:dk2>
      <a:lt2>
        <a:srgbClr val="FFFFFF"/>
      </a:lt2>
      <a:accent1>
        <a:srgbClr val="000000"/>
      </a:accent1>
      <a:accent2>
        <a:srgbClr val="FFFFFF"/>
      </a:accent2>
      <a:accent3>
        <a:srgbClr val="92D050"/>
      </a:accent3>
      <a:accent4>
        <a:srgbClr val="969696"/>
      </a:accent4>
      <a:accent5>
        <a:srgbClr val="0081C7"/>
      </a:accent5>
      <a:accent6>
        <a:srgbClr val="D40032"/>
      </a:accent6>
      <a:hlink>
        <a:srgbClr val="0081C7"/>
      </a:hlink>
      <a:folHlink>
        <a:srgbClr val="0081C7"/>
      </a:folHlink>
    </a:clrScheme>
    <a:fontScheme name="BuJa-Tabellen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9"/>
  <sheetViews>
    <sheetView tabSelected="1" zoomScale="140" zoomScaleNormal="140" workbookViewId="0"/>
  </sheetViews>
  <sheetFormatPr baseColWidth="10" defaultColWidth="11.44140625" defaultRowHeight="12" x14ac:dyDescent="0.25"/>
  <cols>
    <col min="1" max="1" width="28.33203125" style="2" bestFit="1" customWidth="1"/>
    <col min="2" max="10" width="14.33203125" style="2" customWidth="1"/>
    <col min="11" max="15" width="17.109375" style="2" customWidth="1"/>
    <col min="16" max="16384" width="11.44140625" style="2"/>
  </cols>
  <sheetData>
    <row r="1" spans="1:3" s="14" customFormat="1" ht="15.6" x14ac:dyDescent="0.3">
      <c r="A1" s="15" t="s">
        <v>34</v>
      </c>
    </row>
    <row r="4" spans="1:3" x14ac:dyDescent="0.25">
      <c r="A4" s="1" t="s">
        <v>35</v>
      </c>
      <c r="B4" s="4" t="s">
        <v>65</v>
      </c>
    </row>
    <row r="5" spans="1:3" x14ac:dyDescent="0.25">
      <c r="A5" s="1"/>
      <c r="B5" s="4"/>
    </row>
    <row r="6" spans="1:3" x14ac:dyDescent="0.25">
      <c r="A6" s="2" t="s">
        <v>36</v>
      </c>
      <c r="B6" s="6">
        <v>30</v>
      </c>
      <c r="C6" s="6"/>
    </row>
    <row r="7" spans="1:3" x14ac:dyDescent="0.25">
      <c r="A7" s="2" t="s">
        <v>49</v>
      </c>
      <c r="B7" s="7">
        <v>11</v>
      </c>
      <c r="C7" s="7"/>
    </row>
    <row r="8" spans="1:3" x14ac:dyDescent="0.25">
      <c r="A8" s="2" t="s">
        <v>42</v>
      </c>
      <c r="B8" s="6">
        <v>0</v>
      </c>
      <c r="C8" s="6"/>
    </row>
    <row r="9" spans="1:3" x14ac:dyDescent="0.25">
      <c r="B9" s="2" t="s">
        <v>7</v>
      </c>
    </row>
    <row r="10" spans="1:3" x14ac:dyDescent="0.25">
      <c r="A10" s="2" t="s">
        <v>37</v>
      </c>
      <c r="B10" s="6">
        <v>40</v>
      </c>
      <c r="C10" s="6"/>
    </row>
    <row r="11" spans="1:3" x14ac:dyDescent="0.25">
      <c r="A11" s="2" t="s">
        <v>48</v>
      </c>
      <c r="B11" s="7">
        <v>12</v>
      </c>
      <c r="C11" s="7"/>
    </row>
    <row r="12" spans="1:3" x14ac:dyDescent="0.25">
      <c r="A12" s="2" t="s">
        <v>43</v>
      </c>
      <c r="B12" s="6">
        <v>-50</v>
      </c>
      <c r="C12" s="6"/>
    </row>
    <row r="14" spans="1:3" x14ac:dyDescent="0.25">
      <c r="A14" s="2" t="s">
        <v>38</v>
      </c>
      <c r="B14" s="6">
        <v>60</v>
      </c>
      <c r="C14" s="6"/>
    </row>
    <row r="15" spans="1:3" x14ac:dyDescent="0.25">
      <c r="A15" s="2" t="s">
        <v>50</v>
      </c>
      <c r="B15" s="7">
        <v>13</v>
      </c>
      <c r="C15" s="7"/>
    </row>
    <row r="16" spans="1:3" x14ac:dyDescent="0.25">
      <c r="A16" s="2" t="s">
        <v>44</v>
      </c>
      <c r="B16" s="6">
        <v>-70</v>
      </c>
      <c r="C16" s="6"/>
    </row>
    <row r="18" spans="1:3" x14ac:dyDescent="0.25">
      <c r="A18" s="2" t="s">
        <v>39</v>
      </c>
      <c r="B18" s="6">
        <v>80</v>
      </c>
      <c r="C18" s="6"/>
    </row>
    <row r="19" spans="1:3" x14ac:dyDescent="0.25">
      <c r="A19" s="2" t="s">
        <v>51</v>
      </c>
      <c r="B19" s="7">
        <v>14</v>
      </c>
      <c r="C19" s="7"/>
    </row>
    <row r="20" spans="1:3" x14ac:dyDescent="0.25">
      <c r="A20" s="2" t="s">
        <v>45</v>
      </c>
      <c r="B20" s="6">
        <v>-90</v>
      </c>
      <c r="C20" s="6"/>
    </row>
    <row r="22" spans="1:3" x14ac:dyDescent="0.25">
      <c r="A22" s="2" t="s">
        <v>40</v>
      </c>
      <c r="B22" s="6">
        <v>0</v>
      </c>
      <c r="C22" s="6"/>
    </row>
    <row r="23" spans="1:3" x14ac:dyDescent="0.25">
      <c r="A23" s="2" t="s">
        <v>52</v>
      </c>
      <c r="B23" s="7">
        <v>0</v>
      </c>
      <c r="C23" s="7"/>
    </row>
    <row r="24" spans="1:3" x14ac:dyDescent="0.25">
      <c r="A24" s="2" t="s">
        <v>46</v>
      </c>
      <c r="B24" s="6">
        <v>0</v>
      </c>
      <c r="C24" s="6"/>
    </row>
    <row r="26" spans="1:3" x14ac:dyDescent="0.25">
      <c r="A26" s="2" t="s">
        <v>41</v>
      </c>
      <c r="B26" s="6">
        <v>0</v>
      </c>
      <c r="C26" s="6"/>
    </row>
    <row r="27" spans="1:3" x14ac:dyDescent="0.25">
      <c r="A27" s="2" t="s">
        <v>53</v>
      </c>
      <c r="B27" s="7">
        <v>0</v>
      </c>
      <c r="C27" s="7"/>
    </row>
    <row r="28" spans="1:3" x14ac:dyDescent="0.25">
      <c r="A28" s="2" t="s">
        <v>47</v>
      </c>
      <c r="B28" s="6">
        <v>0</v>
      </c>
      <c r="C28" s="6"/>
    </row>
    <row r="31" spans="1:3" x14ac:dyDescent="0.25">
      <c r="A31" s="16" t="s">
        <v>59</v>
      </c>
    </row>
    <row r="32" spans="1:3" x14ac:dyDescent="0.25">
      <c r="A32" s="16"/>
    </row>
    <row r="33" spans="1:7" x14ac:dyDescent="0.25">
      <c r="A33" s="18" t="s">
        <v>54</v>
      </c>
      <c r="B33" s="8">
        <f>B6+B8+B10+B12+B14+B16+B18+B20+B22+B24+B26+B28</f>
        <v>0</v>
      </c>
    </row>
    <row r="34" spans="1:7" x14ac:dyDescent="0.25">
      <c r="A34" s="18"/>
    </row>
    <row r="35" spans="1:7" x14ac:dyDescent="0.25">
      <c r="A35" s="18"/>
    </row>
    <row r="36" spans="1:7" x14ac:dyDescent="0.25">
      <c r="A36" s="16" t="s">
        <v>55</v>
      </c>
    </row>
    <row r="37" spans="1:7" x14ac:dyDescent="0.25">
      <c r="A37" s="16"/>
    </row>
    <row r="38" spans="1:7" x14ac:dyDescent="0.25">
      <c r="A38" s="18" t="s">
        <v>56</v>
      </c>
      <c r="B38" s="20">
        <f>B6*B7+B10*B11+B14*B15+B18*B19+B22*B23+B26*B27</f>
        <v>2710</v>
      </c>
    </row>
    <row r="39" spans="1:7" x14ac:dyDescent="0.25">
      <c r="A39" s="18" t="s">
        <v>57</v>
      </c>
      <c r="B39" s="8">
        <f>B6+B10+B14+B18+B22+B26</f>
        <v>210</v>
      </c>
    </row>
    <row r="40" spans="1:7" x14ac:dyDescent="0.25">
      <c r="A40" s="17" t="s">
        <v>58</v>
      </c>
      <c r="B40" s="19">
        <f>B38/B39</f>
        <v>12.904761904761905</v>
      </c>
    </row>
    <row r="41" spans="1:7" x14ac:dyDescent="0.25">
      <c r="A41" s="18"/>
    </row>
    <row r="43" spans="1:7" x14ac:dyDescent="0.25">
      <c r="A43" s="1" t="s">
        <v>60</v>
      </c>
    </row>
    <row r="44" spans="1:7" x14ac:dyDescent="0.25">
      <c r="A44" s="1"/>
    </row>
    <row r="45" spans="1:7" x14ac:dyDescent="0.25">
      <c r="A45" s="3" t="s">
        <v>61</v>
      </c>
      <c r="B45" s="4" t="s">
        <v>26</v>
      </c>
      <c r="C45" s="4" t="s">
        <v>62</v>
      </c>
      <c r="D45" s="4" t="s">
        <v>25</v>
      </c>
      <c r="F45" s="4"/>
      <c r="G45" s="4"/>
    </row>
    <row r="46" spans="1:7" x14ac:dyDescent="0.25">
      <c r="A46" s="2" t="s">
        <v>8</v>
      </c>
      <c r="B46" s="6">
        <f>B$6</f>
        <v>30</v>
      </c>
      <c r="C46" s="9">
        <f>B$7</f>
        <v>11</v>
      </c>
      <c r="D46" s="13">
        <f>C46*B46</f>
        <v>330</v>
      </c>
      <c r="F46" s="20"/>
      <c r="G46" s="20"/>
    </row>
    <row r="47" spans="1:7" x14ac:dyDescent="0.25">
      <c r="A47" s="2" t="s">
        <v>33</v>
      </c>
      <c r="B47" s="8">
        <f>B46</f>
        <v>30</v>
      </c>
      <c r="C47" s="11">
        <f>IF(B47=0,0,D47/B47)</f>
        <v>11</v>
      </c>
      <c r="D47" s="13">
        <f>D46</f>
        <v>330</v>
      </c>
      <c r="F47" s="20"/>
      <c r="G47" s="20"/>
    </row>
    <row r="48" spans="1:7" x14ac:dyDescent="0.25">
      <c r="A48" s="2" t="s">
        <v>9</v>
      </c>
      <c r="B48" s="6">
        <f>B$8</f>
        <v>0</v>
      </c>
      <c r="C48" s="21">
        <f>IF(B48=0,0,C47)</f>
        <v>0</v>
      </c>
      <c r="D48" s="13">
        <f>C48*B48</f>
        <v>0</v>
      </c>
      <c r="F48" s="20"/>
      <c r="G48" s="20"/>
    </row>
    <row r="49" spans="1:7" x14ac:dyDescent="0.25">
      <c r="A49" s="2" t="s">
        <v>33</v>
      </c>
      <c r="B49" s="8">
        <f>B47+B48</f>
        <v>30</v>
      </c>
      <c r="C49" s="11">
        <f>D49/B49</f>
        <v>11</v>
      </c>
      <c r="D49" s="13">
        <f>D47+D48</f>
        <v>330</v>
      </c>
      <c r="F49" s="20"/>
      <c r="G49" s="20"/>
    </row>
    <row r="50" spans="1:7" x14ac:dyDescent="0.25">
      <c r="A50" s="2" t="s">
        <v>10</v>
      </c>
      <c r="B50" s="6">
        <f>B$10</f>
        <v>40</v>
      </c>
      <c r="C50" s="9">
        <f>B$11</f>
        <v>12</v>
      </c>
      <c r="D50" s="13">
        <f>C50*B50</f>
        <v>480</v>
      </c>
      <c r="F50" s="20"/>
      <c r="G50" s="20"/>
    </row>
    <row r="51" spans="1:7" x14ac:dyDescent="0.25">
      <c r="A51" s="2" t="s">
        <v>33</v>
      </c>
      <c r="B51" s="8">
        <f>B49+B50</f>
        <v>70</v>
      </c>
      <c r="C51" s="11">
        <f>IF(B51=0,0,D51/B51)</f>
        <v>11.571428571428571</v>
      </c>
      <c r="D51" s="13">
        <f>D49+D50</f>
        <v>810</v>
      </c>
      <c r="F51" s="20"/>
      <c r="G51" s="20"/>
    </row>
    <row r="52" spans="1:7" x14ac:dyDescent="0.25">
      <c r="A52" s="2" t="s">
        <v>11</v>
      </c>
      <c r="B52" s="6">
        <f>B$12</f>
        <v>-50</v>
      </c>
      <c r="C52" s="21">
        <f>IF(B52=0,0,C51)</f>
        <v>11.571428571428571</v>
      </c>
      <c r="D52" s="13">
        <f>C52*B52</f>
        <v>-578.57142857142856</v>
      </c>
      <c r="F52" s="20"/>
      <c r="G52" s="20"/>
    </row>
    <row r="53" spans="1:7" x14ac:dyDescent="0.25">
      <c r="A53" s="2" t="s">
        <v>33</v>
      </c>
      <c r="B53" s="8">
        <f>B51+B52</f>
        <v>20</v>
      </c>
      <c r="C53" s="11">
        <f>C52</f>
        <v>11.571428571428571</v>
      </c>
      <c r="D53" s="13">
        <f>D51+D52</f>
        <v>231.42857142857144</v>
      </c>
      <c r="F53" s="20"/>
      <c r="G53" s="20"/>
    </row>
    <row r="54" spans="1:7" x14ac:dyDescent="0.25">
      <c r="A54" s="2" t="s">
        <v>12</v>
      </c>
      <c r="B54" s="6">
        <f>B$14</f>
        <v>60</v>
      </c>
      <c r="C54" s="9">
        <f>B$15</f>
        <v>13</v>
      </c>
      <c r="D54" s="13">
        <f>C54*B54</f>
        <v>780</v>
      </c>
      <c r="F54" s="20"/>
      <c r="G54" s="20"/>
    </row>
    <row r="55" spans="1:7" x14ac:dyDescent="0.25">
      <c r="A55" s="2" t="s">
        <v>33</v>
      </c>
      <c r="B55" s="8">
        <f>B53+B54</f>
        <v>80</v>
      </c>
      <c r="C55" s="11">
        <f>IF(B55=0,0,D55/B55)</f>
        <v>12.642857142857142</v>
      </c>
      <c r="D55" s="13">
        <f>D53+D54</f>
        <v>1011.4285714285714</v>
      </c>
      <c r="F55" s="20"/>
      <c r="G55" s="20"/>
    </row>
    <row r="56" spans="1:7" x14ac:dyDescent="0.25">
      <c r="A56" s="2" t="s">
        <v>13</v>
      </c>
      <c r="B56" s="6">
        <f>B$16</f>
        <v>-70</v>
      </c>
      <c r="C56" s="21">
        <f>IF(B56=0,0,C55)</f>
        <v>12.642857142857142</v>
      </c>
      <c r="D56" s="13">
        <f>C56*B56</f>
        <v>-885</v>
      </c>
      <c r="F56" s="20"/>
      <c r="G56" s="20"/>
    </row>
    <row r="57" spans="1:7" x14ac:dyDescent="0.25">
      <c r="A57" s="2" t="s">
        <v>33</v>
      </c>
      <c r="B57" s="8">
        <f>B55+B56</f>
        <v>10</v>
      </c>
      <c r="C57" s="11">
        <f>C56</f>
        <v>12.642857142857142</v>
      </c>
      <c r="D57" s="13">
        <f>D55+D56</f>
        <v>126.42857142857144</v>
      </c>
      <c r="F57" s="20"/>
      <c r="G57" s="20"/>
    </row>
    <row r="58" spans="1:7" x14ac:dyDescent="0.25">
      <c r="A58" s="2" t="s">
        <v>14</v>
      </c>
      <c r="B58" s="6">
        <f>B$18</f>
        <v>80</v>
      </c>
      <c r="C58" s="9">
        <f>B$19</f>
        <v>14</v>
      </c>
      <c r="D58" s="13">
        <f>C58*B58</f>
        <v>1120</v>
      </c>
      <c r="F58" s="20"/>
      <c r="G58" s="20"/>
    </row>
    <row r="59" spans="1:7" x14ac:dyDescent="0.25">
      <c r="A59" s="2" t="s">
        <v>33</v>
      </c>
      <c r="B59" s="8">
        <f>B57+B58</f>
        <v>90</v>
      </c>
      <c r="C59" s="11">
        <f>IF(B59=0,0,D59/B59)</f>
        <v>13.849206349206352</v>
      </c>
      <c r="D59" s="13">
        <f>D57+D58</f>
        <v>1246.4285714285716</v>
      </c>
      <c r="F59" s="20"/>
      <c r="G59" s="20"/>
    </row>
    <row r="60" spans="1:7" x14ac:dyDescent="0.25">
      <c r="A60" s="2" t="s">
        <v>15</v>
      </c>
      <c r="B60" s="6">
        <f>B$20</f>
        <v>-90</v>
      </c>
      <c r="C60" s="21">
        <f>IF(B60=0,0,C59)</f>
        <v>13.849206349206352</v>
      </c>
      <c r="D60" s="13">
        <f>C60*B60</f>
        <v>-1246.4285714285716</v>
      </c>
      <c r="F60" s="20"/>
      <c r="G60" s="20"/>
    </row>
    <row r="61" spans="1:7" x14ac:dyDescent="0.25">
      <c r="A61" s="2" t="s">
        <v>33</v>
      </c>
      <c r="B61" s="8">
        <f>B59+B60</f>
        <v>0</v>
      </c>
      <c r="C61" s="11">
        <f>C60</f>
        <v>13.849206349206352</v>
      </c>
      <c r="D61" s="13">
        <f>D59+D60</f>
        <v>0</v>
      </c>
      <c r="F61" s="20"/>
      <c r="G61" s="20"/>
    </row>
    <row r="62" spans="1:7" x14ac:dyDescent="0.25">
      <c r="A62" s="2" t="s">
        <v>16</v>
      </c>
      <c r="B62" s="6">
        <f>B$22</f>
        <v>0</v>
      </c>
      <c r="C62" s="9">
        <f>B$23</f>
        <v>0</v>
      </c>
      <c r="D62" s="13">
        <f>C62*B62</f>
        <v>0</v>
      </c>
      <c r="F62" s="20"/>
      <c r="G62" s="20"/>
    </row>
    <row r="63" spans="1:7" x14ac:dyDescent="0.25">
      <c r="A63" s="2" t="s">
        <v>33</v>
      </c>
      <c r="B63" s="8">
        <f>B61+B62</f>
        <v>0</v>
      </c>
      <c r="C63" s="11">
        <f>IF(B63=0,0,D63/B63)</f>
        <v>0</v>
      </c>
      <c r="D63" s="13">
        <f>D61+D62</f>
        <v>0</v>
      </c>
      <c r="F63" s="20"/>
      <c r="G63" s="20"/>
    </row>
    <row r="64" spans="1:7" x14ac:dyDescent="0.25">
      <c r="A64" s="2" t="s">
        <v>17</v>
      </c>
      <c r="B64" s="6">
        <f>B$24</f>
        <v>0</v>
      </c>
      <c r="C64" s="21">
        <f>IF(B64=0,0,C63)</f>
        <v>0</v>
      </c>
      <c r="D64" s="13">
        <f>C64*B64</f>
        <v>0</v>
      </c>
      <c r="F64" s="20"/>
      <c r="G64" s="20"/>
    </row>
    <row r="65" spans="1:10" x14ac:dyDescent="0.25">
      <c r="A65" s="2" t="s">
        <v>33</v>
      </c>
      <c r="B65" s="8">
        <f>B63+B64</f>
        <v>0</v>
      </c>
      <c r="C65" s="11">
        <f>C64</f>
        <v>0</v>
      </c>
      <c r="D65" s="13">
        <f>D63+D64</f>
        <v>0</v>
      </c>
      <c r="F65" s="20"/>
      <c r="G65" s="20"/>
    </row>
    <row r="66" spans="1:10" x14ac:dyDescent="0.25">
      <c r="A66" s="2" t="s">
        <v>18</v>
      </c>
      <c r="B66" s="6">
        <f>B$26</f>
        <v>0</v>
      </c>
      <c r="C66" s="9">
        <f>B$27</f>
        <v>0</v>
      </c>
      <c r="D66" s="13">
        <f>C66*B66</f>
        <v>0</v>
      </c>
      <c r="F66" s="20"/>
      <c r="G66" s="20"/>
    </row>
    <row r="67" spans="1:10" x14ac:dyDescent="0.25">
      <c r="A67" s="2" t="s">
        <v>33</v>
      </c>
      <c r="B67" s="8">
        <f>B65+B66</f>
        <v>0</v>
      </c>
      <c r="C67" s="11">
        <f>IF(B67=0,0,D67/B67)</f>
        <v>0</v>
      </c>
      <c r="D67" s="13">
        <f>D65+D66</f>
        <v>0</v>
      </c>
      <c r="F67" s="20"/>
      <c r="G67" s="20"/>
    </row>
    <row r="68" spans="1:10" x14ac:dyDescent="0.25">
      <c r="A68" s="2" t="s">
        <v>19</v>
      </c>
      <c r="B68" s="6">
        <f>B$28</f>
        <v>0</v>
      </c>
      <c r="C68" s="21">
        <f>IF(B68=0,0,C67)</f>
        <v>0</v>
      </c>
      <c r="D68" s="13">
        <f>C68*B68</f>
        <v>0</v>
      </c>
      <c r="F68" s="20"/>
      <c r="G68" s="20"/>
    </row>
    <row r="69" spans="1:10" x14ac:dyDescent="0.25">
      <c r="A69" s="2" t="s">
        <v>33</v>
      </c>
      <c r="B69" s="8">
        <f>B67+B68</f>
        <v>0</v>
      </c>
      <c r="C69" s="11">
        <f>C68</f>
        <v>0</v>
      </c>
      <c r="D69" s="13">
        <f>D67+D68</f>
        <v>0</v>
      </c>
      <c r="F69" s="20"/>
      <c r="G69" s="20"/>
    </row>
    <row r="70" spans="1:10" x14ac:dyDescent="0.25">
      <c r="B70" s="5"/>
      <c r="D70" s="11"/>
      <c r="E70" s="12"/>
      <c r="F70" s="20"/>
      <c r="G70" s="20"/>
    </row>
    <row r="72" spans="1:10" x14ac:dyDescent="0.25">
      <c r="A72" s="1" t="s">
        <v>63</v>
      </c>
    </row>
    <row r="73" spans="1:10" x14ac:dyDescent="0.25">
      <c r="A73" s="1"/>
    </row>
    <row r="74" spans="1:10" x14ac:dyDescent="0.25">
      <c r="A74" s="3" t="s">
        <v>61</v>
      </c>
      <c r="B74" s="4" t="s">
        <v>26</v>
      </c>
      <c r="C74" s="4" t="s">
        <v>62</v>
      </c>
      <c r="D74" s="4" t="s">
        <v>25</v>
      </c>
    </row>
    <row r="75" spans="1:10" x14ac:dyDescent="0.25">
      <c r="A75" s="3"/>
      <c r="B75" s="4"/>
      <c r="C75" s="4"/>
      <c r="D75" s="4"/>
      <c r="E75" s="22" t="s">
        <v>2</v>
      </c>
    </row>
    <row r="76" spans="1:10" x14ac:dyDescent="0.25">
      <c r="A76" s="2" t="s">
        <v>8</v>
      </c>
      <c r="B76" s="6">
        <f>B$6</f>
        <v>30</v>
      </c>
      <c r="C76" s="9">
        <f>B$7</f>
        <v>11</v>
      </c>
      <c r="D76" s="13">
        <f>C76*B76</f>
        <v>330</v>
      </c>
      <c r="E76" s="6">
        <f>B76</f>
        <v>30</v>
      </c>
      <c r="F76" s="6"/>
      <c r="G76" s="6"/>
      <c r="H76" s="6"/>
      <c r="I76" s="6"/>
      <c r="J76" s="6"/>
    </row>
    <row r="77" spans="1:10" x14ac:dyDescent="0.25">
      <c r="A77" s="2" t="s">
        <v>9</v>
      </c>
      <c r="B77" s="6">
        <f>B$8</f>
        <v>0</v>
      </c>
      <c r="C77" s="21">
        <f>C76</f>
        <v>11</v>
      </c>
      <c r="D77" s="13">
        <f>C77*B77</f>
        <v>0</v>
      </c>
      <c r="E77" s="6">
        <f>-MIN(-$B77,E76)</f>
        <v>0</v>
      </c>
      <c r="F77" s="6"/>
      <c r="G77" s="6"/>
      <c r="H77" s="6"/>
      <c r="I77" s="6"/>
      <c r="J77" s="6"/>
    </row>
    <row r="78" spans="1:10" x14ac:dyDescent="0.25">
      <c r="C78" s="11"/>
      <c r="D78" s="13"/>
      <c r="E78" s="9">
        <f>C$76</f>
        <v>11</v>
      </c>
      <c r="F78" s="9"/>
      <c r="G78" s="9"/>
      <c r="H78" s="9"/>
      <c r="I78" s="9"/>
      <c r="J78" s="9"/>
    </row>
    <row r="79" spans="1:10" x14ac:dyDescent="0.25">
      <c r="C79" s="11"/>
      <c r="D79" s="13"/>
      <c r="E79" s="22" t="s">
        <v>0</v>
      </c>
    </row>
    <row r="80" spans="1:10" x14ac:dyDescent="0.25">
      <c r="C80" s="11"/>
      <c r="D80" s="13"/>
      <c r="E80" s="22"/>
    </row>
    <row r="81" spans="1:10" x14ac:dyDescent="0.25">
      <c r="C81" s="11"/>
      <c r="D81" s="13"/>
      <c r="E81" s="22" t="s">
        <v>3</v>
      </c>
      <c r="F81" s="22" t="s">
        <v>2</v>
      </c>
    </row>
    <row r="82" spans="1:10" x14ac:dyDescent="0.25">
      <c r="A82" s="2" t="s">
        <v>10</v>
      </c>
      <c r="B82" s="6">
        <f>B$10</f>
        <v>40</v>
      </c>
      <c r="C82" s="9">
        <f>B$11</f>
        <v>12</v>
      </c>
      <c r="D82" s="13">
        <f>C82*B82</f>
        <v>480</v>
      </c>
      <c r="E82" s="6">
        <f>E76+E77</f>
        <v>30</v>
      </c>
      <c r="F82" s="6">
        <f>B82</f>
        <v>40</v>
      </c>
    </row>
    <row r="83" spans="1:10" x14ac:dyDescent="0.25">
      <c r="A83" s="2" t="s">
        <v>11</v>
      </c>
      <c r="B83" s="6">
        <f>B$12</f>
        <v>-50</v>
      </c>
      <c r="C83" s="21">
        <f>IF(B83=0,0,(E83*E84+F83*F84)/B83)</f>
        <v>11.8</v>
      </c>
      <c r="D83" s="13">
        <f>C83*B83</f>
        <v>-590</v>
      </c>
      <c r="E83" s="6">
        <f>B83-SUM(F83:J83)</f>
        <v>-10</v>
      </c>
      <c r="F83" s="6">
        <f>-MIN(-$B83,F82)</f>
        <v>-40</v>
      </c>
    </row>
    <row r="84" spans="1:10" x14ac:dyDescent="0.25">
      <c r="C84" s="11"/>
      <c r="D84" s="13"/>
      <c r="E84" s="9">
        <f>C$76</f>
        <v>11</v>
      </c>
      <c r="F84" s="9">
        <f>C$82</f>
        <v>12</v>
      </c>
      <c r="G84" s="9"/>
      <c r="H84" s="9"/>
      <c r="I84" s="9"/>
      <c r="J84" s="9"/>
    </row>
    <row r="85" spans="1:10" x14ac:dyDescent="0.25">
      <c r="C85" s="11"/>
      <c r="D85" s="13"/>
      <c r="E85" s="22" t="s">
        <v>1</v>
      </c>
      <c r="F85" s="22" t="s">
        <v>0</v>
      </c>
    </row>
    <row r="86" spans="1:10" x14ac:dyDescent="0.25">
      <c r="C86" s="11"/>
      <c r="D86" s="13"/>
      <c r="E86" s="22"/>
      <c r="F86" s="22"/>
    </row>
    <row r="87" spans="1:10" x14ac:dyDescent="0.25">
      <c r="C87" s="11"/>
      <c r="D87" s="13"/>
      <c r="E87" s="22" t="s">
        <v>4</v>
      </c>
      <c r="F87" s="22" t="s">
        <v>3</v>
      </c>
      <c r="G87" s="22" t="s">
        <v>2</v>
      </c>
    </row>
    <row r="88" spans="1:10" x14ac:dyDescent="0.25">
      <c r="A88" s="2" t="s">
        <v>12</v>
      </c>
      <c r="B88" s="6">
        <f>B$14</f>
        <v>60</v>
      </c>
      <c r="C88" s="9">
        <f>B$15</f>
        <v>13</v>
      </c>
      <c r="D88" s="13">
        <f>C88*B88</f>
        <v>780</v>
      </c>
      <c r="E88" s="6">
        <f>E82+E83</f>
        <v>20</v>
      </c>
      <c r="F88" s="6">
        <f>F82+F83</f>
        <v>0</v>
      </c>
      <c r="G88" s="6">
        <f>B88</f>
        <v>60</v>
      </c>
    </row>
    <row r="89" spans="1:10" x14ac:dyDescent="0.25">
      <c r="A89" s="2" t="s">
        <v>13</v>
      </c>
      <c r="B89" s="6">
        <f>B$16</f>
        <v>-70</v>
      </c>
      <c r="C89" s="21">
        <f>IF(B89=0,0,(E89*E90+F89*F90+G89*G90)/B89)</f>
        <v>12.714285714285714</v>
      </c>
      <c r="D89" s="13">
        <f>C89*B89</f>
        <v>-890</v>
      </c>
      <c r="E89" s="6">
        <f>B89-SUM(F89:J89)</f>
        <v>-10</v>
      </c>
      <c r="F89" s="6">
        <f>-MIN(F88,G89-$B89)</f>
        <v>0</v>
      </c>
      <c r="G89" s="6">
        <f>-MIN(-$B89,G88)</f>
        <v>-60</v>
      </c>
    </row>
    <row r="90" spans="1:10" x14ac:dyDescent="0.25">
      <c r="C90" s="11"/>
      <c r="D90" s="13"/>
      <c r="E90" s="9">
        <f>C$76</f>
        <v>11</v>
      </c>
      <c r="F90" s="9">
        <f>C$82</f>
        <v>12</v>
      </c>
      <c r="G90" s="9">
        <f>C$88</f>
        <v>13</v>
      </c>
      <c r="H90" s="9"/>
      <c r="I90" s="9"/>
      <c r="J90" s="9"/>
    </row>
    <row r="91" spans="1:10" x14ac:dyDescent="0.25">
      <c r="C91" s="11"/>
      <c r="D91" s="13"/>
      <c r="E91" s="22" t="s">
        <v>5</v>
      </c>
      <c r="F91" s="22" t="s">
        <v>1</v>
      </c>
      <c r="G91" s="22" t="s">
        <v>0</v>
      </c>
    </row>
    <row r="92" spans="1:10" x14ac:dyDescent="0.25">
      <c r="C92" s="11"/>
      <c r="D92" s="13"/>
      <c r="E92" s="22"/>
      <c r="F92" s="22"/>
      <c r="G92" s="22"/>
    </row>
    <row r="93" spans="1:10" x14ac:dyDescent="0.25">
      <c r="C93" s="11"/>
      <c r="D93" s="13"/>
      <c r="E93" s="22" t="s">
        <v>6</v>
      </c>
      <c r="F93" s="22" t="s">
        <v>4</v>
      </c>
      <c r="G93" s="22" t="s">
        <v>3</v>
      </c>
      <c r="H93" s="22" t="s">
        <v>2</v>
      </c>
    </row>
    <row r="94" spans="1:10" x14ac:dyDescent="0.25">
      <c r="A94" s="2" t="s">
        <v>14</v>
      </c>
      <c r="B94" s="6">
        <f>B$18</f>
        <v>80</v>
      </c>
      <c r="C94" s="9">
        <f>B$19</f>
        <v>14</v>
      </c>
      <c r="D94" s="13">
        <f>C94*B94</f>
        <v>1120</v>
      </c>
      <c r="E94" s="6">
        <f>E88+E89</f>
        <v>10</v>
      </c>
      <c r="F94" s="6">
        <f>F88+F89</f>
        <v>0</v>
      </c>
      <c r="G94" s="6">
        <f>G88+G89</f>
        <v>0</v>
      </c>
      <c r="H94" s="6">
        <f>B94</f>
        <v>80</v>
      </c>
      <c r="I94" s="6"/>
      <c r="J94" s="6"/>
    </row>
    <row r="95" spans="1:10" x14ac:dyDescent="0.25">
      <c r="A95" s="2" t="s">
        <v>15</v>
      </c>
      <c r="B95" s="6">
        <f>B$20</f>
        <v>-90</v>
      </c>
      <c r="C95" s="21">
        <f>IF(B95=0,0,(E95*E96+F95*F96+G95*G96+H95*H96)/B95)</f>
        <v>13.666666666666666</v>
      </c>
      <c r="D95" s="13">
        <f>C95*B95</f>
        <v>-1230</v>
      </c>
      <c r="E95" s="6">
        <f>B95-SUM(F95:J95)</f>
        <v>-10</v>
      </c>
      <c r="F95" s="6">
        <f>-MIN(F94,SUM(G95:H95)-$B95)</f>
        <v>0</v>
      </c>
      <c r="G95" s="6">
        <f>-MIN(G94,H95-$B95)</f>
        <v>0</v>
      </c>
      <c r="H95" s="6">
        <f>-MIN(-$B95,H94)</f>
        <v>-80</v>
      </c>
      <c r="I95" s="6"/>
      <c r="J95" s="6"/>
    </row>
    <row r="96" spans="1:10" x14ac:dyDescent="0.25">
      <c r="C96" s="11"/>
      <c r="D96" s="13"/>
      <c r="E96" s="9">
        <f>C$76</f>
        <v>11</v>
      </c>
      <c r="F96" s="9">
        <f>C$82</f>
        <v>12</v>
      </c>
      <c r="G96" s="9">
        <f>C$88</f>
        <v>13</v>
      </c>
      <c r="H96" s="9">
        <f>C$94</f>
        <v>14</v>
      </c>
      <c r="I96" s="9"/>
      <c r="J96" s="9"/>
    </row>
    <row r="97" spans="1:10" x14ac:dyDescent="0.25">
      <c r="C97" s="11"/>
      <c r="D97" s="13"/>
      <c r="E97" s="22" t="s">
        <v>22</v>
      </c>
      <c r="F97" s="22" t="s">
        <v>5</v>
      </c>
      <c r="G97" s="22" t="s">
        <v>1</v>
      </c>
      <c r="H97" s="22" t="s">
        <v>0</v>
      </c>
    </row>
    <row r="98" spans="1:10" x14ac:dyDescent="0.25">
      <c r="C98" s="11"/>
      <c r="D98" s="13"/>
      <c r="E98" s="22"/>
      <c r="F98" s="22"/>
      <c r="G98" s="22"/>
      <c r="H98" s="22"/>
    </row>
    <row r="99" spans="1:10" x14ac:dyDescent="0.25">
      <c r="C99" s="11"/>
      <c r="D99" s="13"/>
      <c r="E99" s="22" t="s">
        <v>20</v>
      </c>
      <c r="F99" s="22" t="s">
        <v>6</v>
      </c>
      <c r="G99" s="22" t="s">
        <v>4</v>
      </c>
      <c r="H99" s="22" t="s">
        <v>3</v>
      </c>
      <c r="I99" s="22" t="s">
        <v>2</v>
      </c>
    </row>
    <row r="100" spans="1:10" x14ac:dyDescent="0.25">
      <c r="A100" s="2" t="s">
        <v>16</v>
      </c>
      <c r="B100" s="6">
        <f>B$22</f>
        <v>0</v>
      </c>
      <c r="C100" s="9">
        <f>B$23</f>
        <v>0</v>
      </c>
      <c r="D100" s="13">
        <f>C100*B100</f>
        <v>0</v>
      </c>
      <c r="E100" s="6">
        <f>E94+E95</f>
        <v>0</v>
      </c>
      <c r="F100" s="6">
        <f>F94+F95</f>
        <v>0</v>
      </c>
      <c r="G100" s="6">
        <f>G94+G95</f>
        <v>0</v>
      </c>
      <c r="H100" s="6">
        <f>H94+H95</f>
        <v>0</v>
      </c>
      <c r="I100" s="6">
        <f>B100</f>
        <v>0</v>
      </c>
      <c r="J100" s="6"/>
    </row>
    <row r="101" spans="1:10" x14ac:dyDescent="0.25">
      <c r="A101" s="2" t="s">
        <v>17</v>
      </c>
      <c r="B101" s="6">
        <f>B$24</f>
        <v>0</v>
      </c>
      <c r="C101" s="21">
        <f>IF(B101=0,0,(E101*E102+F101*F102+G101*G102+H101*H102+I101*I102)/B101)</f>
        <v>0</v>
      </c>
      <c r="D101" s="13">
        <f>C101*B101</f>
        <v>0</v>
      </c>
      <c r="E101" s="6">
        <f>B101-SUM(F101:J101)</f>
        <v>0</v>
      </c>
      <c r="F101" s="6">
        <f>-MIN(F100,SUM(G101:I101)-$B101)</f>
        <v>0</v>
      </c>
      <c r="G101" s="6">
        <f>-MIN(G100,SUM(H101:I101)-$B101)</f>
        <v>0</v>
      </c>
      <c r="H101" s="6">
        <f>-MIN(H100,I101-$B101)</f>
        <v>0</v>
      </c>
      <c r="I101" s="6">
        <f>-MIN(-$B101,I100)</f>
        <v>0</v>
      </c>
      <c r="J101" s="6"/>
    </row>
    <row r="102" spans="1:10" x14ac:dyDescent="0.25">
      <c r="C102" s="11"/>
      <c r="D102" s="13"/>
      <c r="E102" s="9">
        <f>C$76</f>
        <v>11</v>
      </c>
      <c r="F102" s="9">
        <f>C$82</f>
        <v>12</v>
      </c>
      <c r="G102" s="9">
        <f>C$88</f>
        <v>13</v>
      </c>
      <c r="H102" s="9">
        <f>C$94</f>
        <v>14</v>
      </c>
      <c r="I102" s="9">
        <f>C$100</f>
        <v>0</v>
      </c>
      <c r="J102" s="9"/>
    </row>
    <row r="103" spans="1:10" x14ac:dyDescent="0.25">
      <c r="C103" s="11"/>
      <c r="D103" s="13"/>
      <c r="E103" s="22" t="s">
        <v>23</v>
      </c>
      <c r="F103" s="22" t="s">
        <v>22</v>
      </c>
      <c r="G103" s="22" t="s">
        <v>5</v>
      </c>
      <c r="H103" s="22" t="s">
        <v>1</v>
      </c>
      <c r="I103" s="22" t="s">
        <v>0</v>
      </c>
    </row>
    <row r="104" spans="1:10" x14ac:dyDescent="0.25">
      <c r="C104" s="11"/>
      <c r="D104" s="13"/>
      <c r="E104" s="22"/>
      <c r="F104" s="22"/>
      <c r="G104" s="22"/>
      <c r="H104" s="22"/>
      <c r="I104" s="22"/>
    </row>
    <row r="105" spans="1:10" x14ac:dyDescent="0.25">
      <c r="C105" s="11"/>
      <c r="D105" s="13"/>
      <c r="E105" s="22" t="s">
        <v>21</v>
      </c>
      <c r="F105" s="22" t="s">
        <v>20</v>
      </c>
      <c r="G105" s="22" t="s">
        <v>6</v>
      </c>
      <c r="H105" s="22" t="s">
        <v>4</v>
      </c>
      <c r="I105" s="22" t="s">
        <v>3</v>
      </c>
      <c r="J105" s="22" t="s">
        <v>2</v>
      </c>
    </row>
    <row r="106" spans="1:10" x14ac:dyDescent="0.25">
      <c r="A106" s="2" t="s">
        <v>18</v>
      </c>
      <c r="B106" s="6">
        <f>B$26</f>
        <v>0</v>
      </c>
      <c r="C106" s="9">
        <f>B$27</f>
        <v>0</v>
      </c>
      <c r="D106" s="13">
        <f>C106*B106</f>
        <v>0</v>
      </c>
      <c r="E106" s="6">
        <f>E100+E101</f>
        <v>0</v>
      </c>
      <c r="F106" s="6">
        <f>F100+F101</f>
        <v>0</v>
      </c>
      <c r="G106" s="6">
        <f>G100+G101</f>
        <v>0</v>
      </c>
      <c r="H106" s="6">
        <f>H100+H101</f>
        <v>0</v>
      </c>
      <c r="I106" s="6">
        <f>I100+I101</f>
        <v>0</v>
      </c>
      <c r="J106" s="6">
        <f>B106</f>
        <v>0</v>
      </c>
    </row>
    <row r="107" spans="1:10" x14ac:dyDescent="0.25">
      <c r="A107" s="2" t="s">
        <v>19</v>
      </c>
      <c r="B107" s="6">
        <f>B$28</f>
        <v>0</v>
      </c>
      <c r="C107" s="21">
        <f>IF(B107=0,0,(E107*E108+F107*F108+G107*G108+H107*H108+I107*I108+J107*J108)/B107)</f>
        <v>0</v>
      </c>
      <c r="D107" s="13">
        <f>C107*B107</f>
        <v>0</v>
      </c>
      <c r="E107" s="6">
        <f>B107-SUM(F107:J107)</f>
        <v>0</v>
      </c>
      <c r="F107" s="6">
        <f>-MIN(F106,SUM(G107:J107)-$B107)</f>
        <v>0</v>
      </c>
      <c r="G107" s="6">
        <f>-MIN(G106,SUM(H107:J107)-$B107)</f>
        <v>0</v>
      </c>
      <c r="H107" s="6">
        <f>-MIN(H106,SUM(I107:J107)-$B107)</f>
        <v>0</v>
      </c>
      <c r="I107" s="6">
        <f>-MIN(I106,J107-$B107)</f>
        <v>0</v>
      </c>
      <c r="J107" s="6">
        <f>-MIN(-$B107,J106)</f>
        <v>0</v>
      </c>
    </row>
    <row r="108" spans="1:10" x14ac:dyDescent="0.25">
      <c r="D108" s="10"/>
      <c r="E108" s="9">
        <f>C$76</f>
        <v>11</v>
      </c>
      <c r="F108" s="9">
        <f>C$82</f>
        <v>12</v>
      </c>
      <c r="G108" s="9">
        <f>C$88</f>
        <v>13</v>
      </c>
      <c r="H108" s="9">
        <f>C$94</f>
        <v>14</v>
      </c>
      <c r="I108" s="9">
        <f>C$100</f>
        <v>0</v>
      </c>
      <c r="J108" s="9">
        <f>C$106</f>
        <v>0</v>
      </c>
    </row>
    <row r="109" spans="1:10" x14ac:dyDescent="0.25">
      <c r="D109" s="10"/>
      <c r="E109" s="22" t="s">
        <v>24</v>
      </c>
      <c r="F109" s="22" t="s">
        <v>23</v>
      </c>
      <c r="G109" s="22" t="s">
        <v>22</v>
      </c>
      <c r="H109" s="22" t="s">
        <v>5</v>
      </c>
      <c r="I109" s="22" t="s">
        <v>1</v>
      </c>
      <c r="J109" s="22" t="s">
        <v>0</v>
      </c>
    </row>
    <row r="112" spans="1:10" x14ac:dyDescent="0.25">
      <c r="A112" s="1" t="s">
        <v>64</v>
      </c>
    </row>
    <row r="113" spans="1:10" x14ac:dyDescent="0.25">
      <c r="A113" s="1"/>
    </row>
    <row r="114" spans="1:10" x14ac:dyDescent="0.25">
      <c r="A114" s="3" t="s">
        <v>61</v>
      </c>
      <c r="B114" s="4" t="s">
        <v>26</v>
      </c>
      <c r="C114" s="4" t="s">
        <v>62</v>
      </c>
      <c r="D114" s="4" t="s">
        <v>25</v>
      </c>
    </row>
    <row r="115" spans="1:10" x14ac:dyDescent="0.25">
      <c r="A115" s="3"/>
      <c r="B115" s="4"/>
      <c r="C115" s="4"/>
      <c r="D115" s="4"/>
      <c r="E115" s="22" t="s">
        <v>27</v>
      </c>
    </row>
    <row r="116" spans="1:10" x14ac:dyDescent="0.25">
      <c r="A116" s="2" t="s">
        <v>8</v>
      </c>
      <c r="B116" s="6">
        <f>B$6</f>
        <v>30</v>
      </c>
      <c r="C116" s="9">
        <f>B$7</f>
        <v>11</v>
      </c>
      <c r="D116" s="13">
        <f>C116*B116</f>
        <v>330</v>
      </c>
      <c r="E116" s="6">
        <f>B116</f>
        <v>30</v>
      </c>
      <c r="F116" s="6"/>
      <c r="G116" s="6"/>
      <c r="H116" s="6"/>
      <c r="I116" s="6"/>
      <c r="J116" s="6"/>
    </row>
    <row r="117" spans="1:10" x14ac:dyDescent="0.25">
      <c r="A117" s="2" t="s">
        <v>9</v>
      </c>
      <c r="B117" s="6">
        <f>B$8</f>
        <v>0</v>
      </c>
      <c r="C117" s="21">
        <f>IF(B117=0,0,(E117*E118+F117*F118+G117*G118+H117*H118+I117*I118+J117*J118)/B117)</f>
        <v>0</v>
      </c>
      <c r="D117" s="13">
        <f>C117*B117</f>
        <v>0</v>
      </c>
      <c r="E117" s="6">
        <f>-MIN(-$B117,E116)</f>
        <v>0</v>
      </c>
      <c r="F117" s="6"/>
      <c r="G117" s="6"/>
      <c r="H117" s="6"/>
      <c r="I117" s="6"/>
      <c r="J117" s="6"/>
    </row>
    <row r="118" spans="1:10" x14ac:dyDescent="0.25">
      <c r="C118" s="11"/>
      <c r="D118" s="13"/>
      <c r="E118" s="9">
        <f>C$76</f>
        <v>11</v>
      </c>
      <c r="F118" s="9"/>
      <c r="G118" s="9"/>
      <c r="H118" s="9"/>
      <c r="I118" s="9"/>
      <c r="J118" s="9"/>
    </row>
    <row r="119" spans="1:10" x14ac:dyDescent="0.25">
      <c r="C119" s="11"/>
      <c r="D119" s="13"/>
      <c r="E119" s="22" t="s">
        <v>0</v>
      </c>
    </row>
    <row r="120" spans="1:10" x14ac:dyDescent="0.25">
      <c r="C120" s="11"/>
      <c r="D120" s="13"/>
      <c r="E120" s="22"/>
    </row>
    <row r="121" spans="1:10" x14ac:dyDescent="0.25">
      <c r="C121" s="11"/>
      <c r="D121" s="13"/>
      <c r="E121" s="22" t="s">
        <v>27</v>
      </c>
      <c r="F121" s="22" t="s">
        <v>28</v>
      </c>
    </row>
    <row r="122" spans="1:10" x14ac:dyDescent="0.25">
      <c r="A122" s="2" t="s">
        <v>10</v>
      </c>
      <c r="B122" s="6">
        <f>B$10</f>
        <v>40</v>
      </c>
      <c r="C122" s="9">
        <f>B$11</f>
        <v>12</v>
      </c>
      <c r="D122" s="13">
        <f>C122*B122</f>
        <v>480</v>
      </c>
      <c r="E122" s="6">
        <f>E116+E117</f>
        <v>30</v>
      </c>
      <c r="F122" s="6">
        <f>B122</f>
        <v>40</v>
      </c>
    </row>
    <row r="123" spans="1:10" x14ac:dyDescent="0.25">
      <c r="A123" s="2" t="s">
        <v>11</v>
      </c>
      <c r="B123" s="6">
        <f>B$12</f>
        <v>-50</v>
      </c>
      <c r="C123" s="21">
        <f>IF(B123=0,0,(E123*E124+F123*F124+G123*G124+H123*H124+I123*I124+J123*J124)/B123)</f>
        <v>11.4</v>
      </c>
      <c r="D123" s="13">
        <f>C123*B123</f>
        <v>-570</v>
      </c>
      <c r="E123" s="6">
        <f>-MIN(-$B123,E122)</f>
        <v>-30</v>
      </c>
      <c r="F123" s="6">
        <f>$B123-SUM($E123:E123)</f>
        <v>-20</v>
      </c>
      <c r="G123" s="6"/>
    </row>
    <row r="124" spans="1:10" x14ac:dyDescent="0.25">
      <c r="C124" s="11"/>
      <c r="D124" s="13"/>
      <c r="E124" s="9">
        <f>C$76</f>
        <v>11</v>
      </c>
      <c r="F124" s="9">
        <f>C$82</f>
        <v>12</v>
      </c>
      <c r="G124" s="9"/>
      <c r="H124" s="9"/>
      <c r="I124" s="9"/>
      <c r="J124" s="9"/>
    </row>
    <row r="125" spans="1:10" x14ac:dyDescent="0.25">
      <c r="C125" s="11"/>
      <c r="D125" s="13"/>
      <c r="E125" s="22" t="s">
        <v>0</v>
      </c>
      <c r="F125" s="22" t="s">
        <v>1</v>
      </c>
    </row>
    <row r="126" spans="1:10" x14ac:dyDescent="0.25">
      <c r="C126" s="11"/>
      <c r="D126" s="13"/>
      <c r="E126" s="22"/>
      <c r="F126" s="22"/>
    </row>
    <row r="127" spans="1:10" x14ac:dyDescent="0.25">
      <c r="C127" s="11"/>
      <c r="D127" s="13"/>
      <c r="E127" s="22" t="s">
        <v>27</v>
      </c>
      <c r="F127" s="22" t="s">
        <v>28</v>
      </c>
      <c r="G127" s="22" t="s">
        <v>29</v>
      </c>
    </row>
    <row r="128" spans="1:10" x14ac:dyDescent="0.25">
      <c r="A128" s="2" t="s">
        <v>12</v>
      </c>
      <c r="B128" s="6">
        <f>B$14</f>
        <v>60</v>
      </c>
      <c r="C128" s="9">
        <f>B$15</f>
        <v>13</v>
      </c>
      <c r="D128" s="13">
        <f>C128*B128</f>
        <v>780</v>
      </c>
      <c r="E128" s="6">
        <f>E122+E123</f>
        <v>0</v>
      </c>
      <c r="F128" s="6">
        <f>F122+F123</f>
        <v>20</v>
      </c>
      <c r="G128" s="6">
        <f>B128</f>
        <v>60</v>
      </c>
    </row>
    <row r="129" spans="1:10" x14ac:dyDescent="0.25">
      <c r="A129" s="2" t="s">
        <v>13</v>
      </c>
      <c r="B129" s="6">
        <f>B$16</f>
        <v>-70</v>
      </c>
      <c r="C129" s="21">
        <f>IF(B129=0,0,(E129*E130+F129*F130+G129*G130+H129*H130+I129*I130+J129*J130)/B129)</f>
        <v>12.714285714285714</v>
      </c>
      <c r="D129" s="13">
        <f>C129*B129</f>
        <v>-890</v>
      </c>
      <c r="E129" s="6">
        <f>-MIN(-$B129,E128)</f>
        <v>0</v>
      </c>
      <c r="F129" s="6">
        <f>-MIN(SUM($E129:E129)-$B129,F128)</f>
        <v>-20</v>
      </c>
      <c r="G129" s="6">
        <f>$B129-SUM($E129:F129)</f>
        <v>-50</v>
      </c>
    </row>
    <row r="130" spans="1:10" x14ac:dyDescent="0.25">
      <c r="C130" s="11"/>
      <c r="D130" s="13"/>
      <c r="E130" s="9">
        <f>C$76</f>
        <v>11</v>
      </c>
      <c r="F130" s="9">
        <f>C$82</f>
        <v>12</v>
      </c>
      <c r="G130" s="9">
        <f>C$88</f>
        <v>13</v>
      </c>
      <c r="H130" s="9"/>
      <c r="I130" s="9"/>
      <c r="J130" s="9"/>
    </row>
    <row r="131" spans="1:10" x14ac:dyDescent="0.25">
      <c r="C131" s="11"/>
      <c r="D131" s="13"/>
      <c r="E131" s="22" t="s">
        <v>0</v>
      </c>
      <c r="F131" s="22" t="s">
        <v>1</v>
      </c>
      <c r="G131" s="22" t="s">
        <v>5</v>
      </c>
    </row>
    <row r="132" spans="1:10" x14ac:dyDescent="0.25">
      <c r="C132" s="11"/>
      <c r="D132" s="13"/>
      <c r="E132" s="22"/>
      <c r="F132" s="22"/>
      <c r="G132" s="22"/>
    </row>
    <row r="133" spans="1:10" x14ac:dyDescent="0.25">
      <c r="C133" s="11"/>
      <c r="D133" s="13"/>
      <c r="E133" s="22" t="s">
        <v>27</v>
      </c>
      <c r="F133" s="22" t="s">
        <v>28</v>
      </c>
      <c r="G133" s="22" t="s">
        <v>29</v>
      </c>
      <c r="H133" s="22" t="s">
        <v>30</v>
      </c>
    </row>
    <row r="134" spans="1:10" x14ac:dyDescent="0.25">
      <c r="A134" s="2" t="s">
        <v>14</v>
      </c>
      <c r="B134" s="6">
        <f>B$18</f>
        <v>80</v>
      </c>
      <c r="C134" s="9">
        <f>B$19</f>
        <v>14</v>
      </c>
      <c r="D134" s="13">
        <f>C134*B134</f>
        <v>1120</v>
      </c>
      <c r="E134" s="6">
        <f>E128+E129</f>
        <v>0</v>
      </c>
      <c r="F134" s="6">
        <f>F128+F129</f>
        <v>0</v>
      </c>
      <c r="G134" s="6">
        <f>G128+G129</f>
        <v>10</v>
      </c>
      <c r="H134" s="6">
        <f>B134</f>
        <v>80</v>
      </c>
      <c r="I134" s="6"/>
      <c r="J134" s="6"/>
    </row>
    <row r="135" spans="1:10" x14ac:dyDescent="0.25">
      <c r="A135" s="2" t="s">
        <v>15</v>
      </c>
      <c r="B135" s="6">
        <f>B$20</f>
        <v>-90</v>
      </c>
      <c r="C135" s="21">
        <f>IF(B135=0,0,(E135*E136+F135*F136+G135*G136+H135*H136+I135*I136+J135*J136)/B135)</f>
        <v>13.888888888888889</v>
      </c>
      <c r="D135" s="13">
        <f>C135*B135</f>
        <v>-1250</v>
      </c>
      <c r="E135" s="6">
        <f>-MIN(-$B135,E134)</f>
        <v>0</v>
      </c>
      <c r="F135" s="6">
        <f>-MIN(SUM($E135:E135)-$B135,F134)</f>
        <v>0</v>
      </c>
      <c r="G135" s="6">
        <f>-MIN(SUM($E135:F135)-$B135,G134)</f>
        <v>-10</v>
      </c>
      <c r="H135" s="6">
        <f>$B135-SUM($E135:G135)</f>
        <v>-80</v>
      </c>
      <c r="I135" s="6"/>
      <c r="J135" s="6"/>
    </row>
    <row r="136" spans="1:10" x14ac:dyDescent="0.25">
      <c r="C136" s="11"/>
      <c r="D136" s="13"/>
      <c r="E136" s="9">
        <f>C$76</f>
        <v>11</v>
      </c>
      <c r="F136" s="9">
        <f>C$82</f>
        <v>12</v>
      </c>
      <c r="G136" s="9">
        <f>C$88</f>
        <v>13</v>
      </c>
      <c r="H136" s="9">
        <f>C$94</f>
        <v>14</v>
      </c>
      <c r="I136" s="9"/>
      <c r="J136" s="9"/>
    </row>
    <row r="137" spans="1:10" x14ac:dyDescent="0.25">
      <c r="C137" s="11"/>
      <c r="D137" s="13"/>
      <c r="E137" s="22" t="s">
        <v>0</v>
      </c>
      <c r="F137" s="22" t="s">
        <v>1</v>
      </c>
      <c r="G137" s="22" t="s">
        <v>5</v>
      </c>
      <c r="H137" s="22" t="s">
        <v>22</v>
      </c>
    </row>
    <row r="138" spans="1:10" x14ac:dyDescent="0.25">
      <c r="C138" s="11"/>
      <c r="D138" s="13"/>
      <c r="E138" s="22"/>
      <c r="F138" s="22"/>
      <c r="G138" s="22"/>
      <c r="H138" s="22"/>
    </row>
    <row r="139" spans="1:10" x14ac:dyDescent="0.25">
      <c r="C139" s="11"/>
      <c r="D139" s="13"/>
      <c r="E139" s="22" t="s">
        <v>27</v>
      </c>
      <c r="F139" s="22" t="s">
        <v>28</v>
      </c>
      <c r="G139" s="22" t="s">
        <v>29</v>
      </c>
      <c r="H139" s="22" t="s">
        <v>30</v>
      </c>
      <c r="I139" s="22" t="s">
        <v>31</v>
      </c>
    </row>
    <row r="140" spans="1:10" x14ac:dyDescent="0.25">
      <c r="A140" s="2" t="s">
        <v>16</v>
      </c>
      <c r="B140" s="6">
        <f>B$22</f>
        <v>0</v>
      </c>
      <c r="C140" s="9">
        <f>B$23</f>
        <v>0</v>
      </c>
      <c r="D140" s="13">
        <f>C140*B140</f>
        <v>0</v>
      </c>
      <c r="E140" s="6">
        <f>E134+E135</f>
        <v>0</v>
      </c>
      <c r="F140" s="6">
        <f>F134+F135</f>
        <v>0</v>
      </c>
      <c r="G140" s="6">
        <f>G134+G135</f>
        <v>0</v>
      </c>
      <c r="H140" s="6">
        <f>H134+H135</f>
        <v>0</v>
      </c>
      <c r="I140" s="6">
        <f>B140</f>
        <v>0</v>
      </c>
      <c r="J140" s="6"/>
    </row>
    <row r="141" spans="1:10" x14ac:dyDescent="0.25">
      <c r="A141" s="2" t="s">
        <v>17</v>
      </c>
      <c r="B141" s="6">
        <f>B$24</f>
        <v>0</v>
      </c>
      <c r="C141" s="21">
        <f>IF(B141=0,0,(E141*E142+F141*F142+G141*G142+H141*H142+I141*I142+J141*J142)/B141)</f>
        <v>0</v>
      </c>
      <c r="D141" s="13">
        <f>C141*B141</f>
        <v>0</v>
      </c>
      <c r="E141" s="6">
        <f>-MIN(-$B141,E140)</f>
        <v>0</v>
      </c>
      <c r="F141" s="6">
        <f>-MIN(SUM($E141:E141)-$B141,F140)</f>
        <v>0</v>
      </c>
      <c r="G141" s="6">
        <f>-MIN(SUM($E141:F141)-$B141,G140)</f>
        <v>0</v>
      </c>
      <c r="H141" s="6">
        <f>-MIN(SUM($E141:G141)-$B141,H140)</f>
        <v>0</v>
      </c>
      <c r="I141" s="6">
        <f>$B141-SUM($E141:H141)</f>
        <v>0</v>
      </c>
      <c r="J141" s="6"/>
    </row>
    <row r="142" spans="1:10" x14ac:dyDescent="0.25">
      <c r="C142" s="11"/>
      <c r="D142" s="13"/>
      <c r="E142" s="9">
        <f>C$76</f>
        <v>11</v>
      </c>
      <c r="F142" s="9">
        <f>C$82</f>
        <v>12</v>
      </c>
      <c r="G142" s="9">
        <f>C$88</f>
        <v>13</v>
      </c>
      <c r="H142" s="9">
        <f>C$94</f>
        <v>14</v>
      </c>
      <c r="I142" s="9">
        <f>C$100</f>
        <v>0</v>
      </c>
      <c r="J142" s="9"/>
    </row>
    <row r="143" spans="1:10" x14ac:dyDescent="0.25">
      <c r="C143" s="11"/>
      <c r="D143" s="13"/>
      <c r="E143" s="22" t="s">
        <v>0</v>
      </c>
      <c r="F143" s="22" t="s">
        <v>1</v>
      </c>
      <c r="G143" s="22" t="s">
        <v>5</v>
      </c>
      <c r="H143" s="22" t="s">
        <v>22</v>
      </c>
      <c r="I143" s="22" t="s">
        <v>23</v>
      </c>
    </row>
    <row r="144" spans="1:10" x14ac:dyDescent="0.25">
      <c r="C144" s="11"/>
      <c r="D144" s="13"/>
      <c r="E144" s="22"/>
      <c r="F144" s="22"/>
      <c r="G144" s="22"/>
      <c r="H144" s="22"/>
      <c r="I144" s="22"/>
    </row>
    <row r="145" spans="1:10" x14ac:dyDescent="0.25">
      <c r="C145" s="11"/>
      <c r="D145" s="13"/>
      <c r="E145" s="22" t="s">
        <v>27</v>
      </c>
      <c r="F145" s="22" t="s">
        <v>28</v>
      </c>
      <c r="G145" s="22" t="s">
        <v>29</v>
      </c>
      <c r="H145" s="22" t="s">
        <v>30</v>
      </c>
      <c r="I145" s="22" t="s">
        <v>31</v>
      </c>
      <c r="J145" s="22" t="s">
        <v>32</v>
      </c>
    </row>
    <row r="146" spans="1:10" x14ac:dyDescent="0.25">
      <c r="A146" s="2" t="s">
        <v>18</v>
      </c>
      <c r="B146" s="6">
        <f>B$26</f>
        <v>0</v>
      </c>
      <c r="C146" s="9">
        <f>B$27</f>
        <v>0</v>
      </c>
      <c r="D146" s="13">
        <f>C146*B146</f>
        <v>0</v>
      </c>
      <c r="E146" s="6">
        <f>E140+E141</f>
        <v>0</v>
      </c>
      <c r="F146" s="6">
        <f>F140+F141</f>
        <v>0</v>
      </c>
      <c r="G146" s="6">
        <f>G140+G141</f>
        <v>0</v>
      </c>
      <c r="H146" s="6">
        <f>H140+H141</f>
        <v>0</v>
      </c>
      <c r="I146" s="6">
        <f>I140+I141</f>
        <v>0</v>
      </c>
      <c r="J146" s="6">
        <f>B146</f>
        <v>0</v>
      </c>
    </row>
    <row r="147" spans="1:10" x14ac:dyDescent="0.25">
      <c r="A147" s="2" t="s">
        <v>19</v>
      </c>
      <c r="B147" s="6">
        <f>B$28</f>
        <v>0</v>
      </c>
      <c r="C147" s="21">
        <f>IF(B147=0,0,(E147*E148+F147*F148+G147*G148+H147*H148+I147*I148+J147*J148)/B147)</f>
        <v>0</v>
      </c>
      <c r="D147" s="13">
        <f>C147*B147</f>
        <v>0</v>
      </c>
      <c r="E147" s="6">
        <f>-MIN(-$B147,E146)</f>
        <v>0</v>
      </c>
      <c r="F147" s="6">
        <f>-MIN(SUM($E147:E147)-$B147,F146)</f>
        <v>0</v>
      </c>
      <c r="G147" s="6">
        <f>-MIN(SUM($E147:F147)-$B147,G146)</f>
        <v>0</v>
      </c>
      <c r="H147" s="6">
        <f>-MIN(SUM($E147:G147)-$B147,H146)</f>
        <v>0</v>
      </c>
      <c r="I147" s="6">
        <f>-MIN(SUM($E147:H147)-$B147,I146)</f>
        <v>0</v>
      </c>
      <c r="J147" s="6">
        <f>$B147-SUM($E147:I147)</f>
        <v>0</v>
      </c>
    </row>
    <row r="148" spans="1:10" x14ac:dyDescent="0.25">
      <c r="D148" s="10"/>
      <c r="E148" s="9">
        <f>C$76</f>
        <v>11</v>
      </c>
      <c r="F148" s="9">
        <f>C$82</f>
        <v>12</v>
      </c>
      <c r="G148" s="9">
        <f>C$88</f>
        <v>13</v>
      </c>
      <c r="H148" s="9">
        <f>C$94</f>
        <v>14</v>
      </c>
      <c r="I148" s="9">
        <f>C$100</f>
        <v>0</v>
      </c>
      <c r="J148" s="9">
        <f>C$106</f>
        <v>0</v>
      </c>
    </row>
    <row r="149" spans="1:10" x14ac:dyDescent="0.25">
      <c r="D149" s="10"/>
      <c r="E149" s="22" t="s">
        <v>0</v>
      </c>
      <c r="F149" s="22" t="s">
        <v>1</v>
      </c>
      <c r="G149" s="22" t="s">
        <v>5</v>
      </c>
      <c r="H149" s="22" t="s">
        <v>22</v>
      </c>
      <c r="I149" s="22" t="s">
        <v>23</v>
      </c>
      <c r="J149" s="22" t="s">
        <v>24</v>
      </c>
    </row>
  </sheetData>
  <pageMargins left="0.47244094488188981" right="0.47244094488188981" top="1.1811023622047245" bottom="0.78740157480314965" header="0.31496062992125984" footer="0.31496062992125984"/>
  <pageSetup paperSize="9" scale="88" fitToHeight="4" orientation="landscape" horizontalDpi="1200" verticalDpi="1200" r:id="rId1"/>
  <headerFooter>
    <oddHeader>&amp;L&amp;12 Jan Schäfer-Kunz
&amp;"-,Fett" Buchführung und Jahresabschluss</oddHeader>
    <oddFooter>&amp;L&amp;8 Copyright © Schäffer-Poeschel Verlag für Wirtschaft · Steuern · Recht GmbH&amp;R&amp;8&amp;F</oddFooter>
  </headerFooter>
  <rowBreaks count="3" manualBreakCount="3">
    <brk id="34" max="9" man="1"/>
    <brk id="70" max="9" man="1"/>
    <brk id="1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Beispiel 15-4</vt:lpstr>
      <vt:lpstr>'Beispiel 15-4'!Druckbereich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Schäfer-Kunz ǀ Buchführung und Jahresabschluss</dc:title>
  <dc:subject>Vorratsbewertung</dc:subject>
  <dc:creator>Prof. Dr. Jan Schäfer-Kunz</dc:creator>
  <cp:keywords>Copyright © Schäffer-Poeschel Verlag für Wirtschaft · Steuern · Recht GmbH</cp:keywords>
  <cp:lastModifiedBy>Prof. Dr. Jan Schäfer-Kunz</cp:lastModifiedBy>
  <cp:lastPrinted>2011-09-02T20:41:05Z</cp:lastPrinted>
  <dcterms:created xsi:type="dcterms:W3CDTF">2010-07-11T21:57:11Z</dcterms:created>
  <dcterms:modified xsi:type="dcterms:W3CDTF">2022-08-30T17:14:05Z</dcterms:modified>
</cp:coreProperties>
</file>